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date1904="1" showInkAnnotation="0" autoCompressPictures="0"/>
  <bookViews>
    <workbookView xWindow="13240" yWindow="0" windowWidth="25600" windowHeight="16060"/>
  </bookViews>
  <sheets>
    <sheet name="Wheat - Table 1" sheetId="1" r:id="rId1"/>
    <sheet name="Rapeseed - Table 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" l="1"/>
  <c r="B4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C30" i="1"/>
  <c r="C29" i="1"/>
  <c r="C28" i="1"/>
  <c r="C27" i="1"/>
  <c r="C26" i="1"/>
  <c r="C25" i="1"/>
  <c r="C24" i="1"/>
  <c r="C23" i="1"/>
  <c r="C22" i="1"/>
  <c r="C21" i="1"/>
  <c r="C20" i="1"/>
  <c r="C19" i="1"/>
  <c r="U30" i="1"/>
  <c r="U29" i="1"/>
  <c r="U28" i="1"/>
  <c r="U27" i="1"/>
  <c r="U26" i="1"/>
  <c r="U25" i="1"/>
  <c r="U24" i="1"/>
  <c r="U23" i="1"/>
  <c r="U22" i="1"/>
  <c r="U21" i="1"/>
  <c r="U20" i="1"/>
  <c r="U19" i="1"/>
  <c r="M47" i="1"/>
  <c r="N47" i="1"/>
  <c r="M46" i="1"/>
  <c r="N46" i="1"/>
  <c r="M45" i="1"/>
  <c r="N45" i="1"/>
  <c r="M44" i="1"/>
  <c r="N44" i="1"/>
  <c r="S47" i="1"/>
  <c r="T47" i="1"/>
  <c r="S46" i="1"/>
  <c r="T46" i="1"/>
  <c r="S45" i="1"/>
  <c r="T45" i="1"/>
  <c r="S44" i="1"/>
  <c r="T44" i="1"/>
  <c r="O30" i="1"/>
  <c r="O29" i="1"/>
  <c r="O28" i="1"/>
  <c r="O27" i="1"/>
  <c r="O26" i="1"/>
  <c r="O25" i="1"/>
  <c r="O24" i="1"/>
  <c r="O23" i="1"/>
  <c r="O22" i="1"/>
  <c r="O21" i="1"/>
  <c r="O20" i="1"/>
  <c r="O19" i="1"/>
  <c r="C3" i="1"/>
  <c r="C4" i="1"/>
  <c r="C5" i="1"/>
  <c r="C6" i="1"/>
  <c r="C7" i="1"/>
  <c r="C8" i="1"/>
  <c r="C9" i="1"/>
  <c r="C10" i="1"/>
  <c r="C11" i="1"/>
  <c r="C12" i="1"/>
  <c r="C13" i="2"/>
  <c r="AM30" i="1"/>
  <c r="AM29" i="1"/>
  <c r="AM28" i="1"/>
  <c r="AM27" i="1"/>
  <c r="AM26" i="1"/>
  <c r="AM25" i="1"/>
  <c r="AM24" i="1"/>
  <c r="AI1" i="1"/>
  <c r="AI2" i="2"/>
  <c r="AC1" i="1"/>
  <c r="AC2" i="2"/>
  <c r="F1" i="1"/>
  <c r="F2" i="2"/>
  <c r="C3" i="2"/>
  <c r="AM13" i="2"/>
  <c r="AG13" i="2"/>
  <c r="AA13" i="2"/>
  <c r="U13" i="2"/>
  <c r="O13" i="2"/>
  <c r="D13" i="2"/>
  <c r="AL15" i="2"/>
  <c r="AF15" i="2"/>
  <c r="Z15" i="2"/>
  <c r="T15" i="2"/>
  <c r="N15" i="2"/>
  <c r="I15" i="2"/>
  <c r="B19" i="2"/>
  <c r="B18" i="2"/>
  <c r="W1" i="1"/>
  <c r="Q1" i="1"/>
  <c r="K1" i="1"/>
  <c r="AM12" i="1"/>
  <c r="AG12" i="1"/>
  <c r="AA12" i="1"/>
  <c r="U12" i="1"/>
  <c r="C2" i="1"/>
  <c r="D12" i="1"/>
  <c r="O12" i="1"/>
  <c r="AL14" i="1"/>
  <c r="Z32" i="1"/>
  <c r="U10" i="1"/>
  <c r="U9" i="1"/>
  <c r="AM10" i="1"/>
  <c r="AG10" i="1"/>
  <c r="AA10" i="1"/>
  <c r="O10" i="1"/>
  <c r="D10" i="1"/>
  <c r="B37" i="1"/>
  <c r="B36" i="1"/>
  <c r="AL32" i="1"/>
  <c r="AF32" i="1"/>
  <c r="T32" i="1"/>
  <c r="N32" i="1"/>
  <c r="AG30" i="1"/>
  <c r="D30" i="1"/>
  <c r="C12" i="2"/>
  <c r="D12" i="2"/>
  <c r="AM12" i="2"/>
  <c r="AG29" i="1"/>
  <c r="AG12" i="2"/>
  <c r="U12" i="2"/>
  <c r="AA12" i="2"/>
  <c r="O12" i="2"/>
  <c r="I32" i="1"/>
  <c r="D29" i="1"/>
  <c r="AM9" i="1"/>
  <c r="AG9" i="1"/>
  <c r="AA9" i="1"/>
  <c r="O9" i="1"/>
  <c r="D9" i="1"/>
  <c r="K2" i="2"/>
  <c r="AM11" i="2"/>
  <c r="AG11" i="2"/>
  <c r="AA11" i="2"/>
  <c r="C11" i="2"/>
  <c r="U11" i="2"/>
  <c r="O11" i="2"/>
  <c r="D11" i="2"/>
  <c r="C10" i="2"/>
  <c r="D10" i="2"/>
  <c r="O10" i="2"/>
  <c r="O9" i="2"/>
  <c r="O8" i="2"/>
  <c r="O7" i="2"/>
  <c r="O6" i="2"/>
  <c r="O5" i="2"/>
  <c r="O4" i="2"/>
  <c r="C9" i="2"/>
  <c r="C8" i="2"/>
  <c r="C7" i="2"/>
  <c r="C6" i="2"/>
  <c r="C5" i="2"/>
  <c r="C4" i="2"/>
  <c r="AA6" i="2"/>
  <c r="AG8" i="2"/>
  <c r="AA8" i="2"/>
  <c r="U6" i="2"/>
  <c r="Q2" i="2"/>
  <c r="W2" i="2"/>
  <c r="AM10" i="2"/>
  <c r="AG10" i="2"/>
  <c r="AA10" i="2"/>
  <c r="AA9" i="2"/>
  <c r="U10" i="2"/>
  <c r="D9" i="2"/>
  <c r="AM9" i="2"/>
  <c r="AM8" i="2"/>
  <c r="AM7" i="2"/>
  <c r="AM6" i="2"/>
  <c r="AM5" i="2"/>
  <c r="AM4" i="2"/>
  <c r="AG9" i="2"/>
  <c r="U9" i="2"/>
  <c r="D8" i="2"/>
  <c r="D4" i="2"/>
  <c r="D5" i="2"/>
  <c r="D6" i="2"/>
  <c r="D7" i="2"/>
  <c r="U8" i="2"/>
  <c r="AG7" i="2"/>
  <c r="AA7" i="2"/>
  <c r="U7" i="2"/>
  <c r="AG6" i="2"/>
  <c r="AG5" i="2"/>
  <c r="AG4" i="2"/>
  <c r="U5" i="2"/>
  <c r="U4" i="2"/>
  <c r="B3" i="2"/>
  <c r="AA5" i="2"/>
  <c r="AA4" i="2"/>
  <c r="F18" i="2"/>
  <c r="F21" i="2"/>
  <c r="F19" i="2"/>
  <c r="AM11" i="1"/>
  <c r="AG11" i="1"/>
  <c r="AA11" i="1"/>
  <c r="U11" i="1"/>
  <c r="D11" i="1"/>
  <c r="O11" i="1"/>
  <c r="AG28" i="1"/>
  <c r="D28" i="1"/>
  <c r="AM7" i="1"/>
  <c r="AG7" i="1"/>
  <c r="AA7" i="1"/>
  <c r="U7" i="1"/>
  <c r="O7" i="1"/>
  <c r="D7" i="1"/>
  <c r="AG27" i="1"/>
  <c r="D27" i="1"/>
  <c r="U4" i="1"/>
  <c r="D8" i="1"/>
  <c r="D26" i="1"/>
  <c r="D25" i="1"/>
  <c r="D24" i="1"/>
  <c r="D23" i="1"/>
  <c r="AM23" i="1"/>
  <c r="AG26" i="1"/>
  <c r="AG25" i="1"/>
  <c r="AG24" i="1"/>
  <c r="AG23" i="1"/>
  <c r="AM8" i="1"/>
  <c r="AG8" i="1"/>
  <c r="AA8" i="1"/>
  <c r="O8" i="1"/>
  <c r="U8" i="1"/>
  <c r="AM5" i="1"/>
  <c r="AG5" i="1"/>
  <c r="AA5" i="1"/>
  <c r="U5" i="1"/>
  <c r="AK46" i="1"/>
  <c r="AL46" i="1"/>
  <c r="AE46" i="1"/>
  <c r="AF46" i="1"/>
  <c r="Y46" i="1"/>
  <c r="Z46" i="1"/>
  <c r="H46" i="1"/>
  <c r="I46" i="1"/>
  <c r="D5" i="1"/>
  <c r="O5" i="1"/>
  <c r="AK47" i="1"/>
  <c r="AL47" i="1"/>
  <c r="AK45" i="1"/>
  <c r="AL45" i="1"/>
  <c r="AE47" i="1"/>
  <c r="AF47" i="1"/>
  <c r="AE45" i="1"/>
  <c r="AF45" i="1"/>
  <c r="Y47" i="1"/>
  <c r="Z47" i="1"/>
  <c r="Y45" i="1"/>
  <c r="Z45" i="1"/>
  <c r="H47" i="1"/>
  <c r="I47" i="1"/>
  <c r="H45" i="1"/>
  <c r="I45" i="1"/>
  <c r="AM4" i="1"/>
  <c r="AG4" i="1"/>
  <c r="AA4" i="1"/>
  <c r="D4" i="1"/>
  <c r="O4" i="1"/>
  <c r="AF14" i="1"/>
  <c r="Z14" i="1"/>
  <c r="T14" i="1"/>
  <c r="N14" i="1"/>
  <c r="I14" i="1"/>
  <c r="AE44" i="1"/>
  <c r="AF44" i="1"/>
  <c r="AM6" i="1"/>
  <c r="AM3" i="1"/>
  <c r="AG6" i="1"/>
  <c r="AG3" i="1"/>
  <c r="AA6" i="1"/>
  <c r="AA3" i="1"/>
  <c r="U6" i="1"/>
  <c r="O6" i="1"/>
  <c r="D6" i="1"/>
  <c r="AK44" i="1"/>
  <c r="AL44" i="1"/>
  <c r="Y44" i="1"/>
  <c r="Z44" i="1"/>
  <c r="H44" i="1"/>
  <c r="I44" i="1"/>
  <c r="AM22" i="1"/>
  <c r="AM21" i="1"/>
  <c r="AM20" i="1"/>
  <c r="AM19" i="1"/>
  <c r="D3" i="1"/>
  <c r="O3" i="1"/>
  <c r="U3" i="1"/>
  <c r="AG22" i="1"/>
  <c r="AG21" i="1"/>
  <c r="D22" i="1"/>
  <c r="AG20" i="1"/>
  <c r="AG19" i="1"/>
  <c r="D21" i="1"/>
  <c r="D20" i="1"/>
  <c r="D19" i="1"/>
  <c r="B18" i="1"/>
  <c r="C18" i="1"/>
  <c r="F36" i="1"/>
  <c r="F38" i="1"/>
  <c r="F37" i="1"/>
  <c r="F40" i="1"/>
  <c r="F42" i="1"/>
  <c r="F41" i="1"/>
</calcChain>
</file>

<file path=xl/sharedStrings.xml><?xml version="1.0" encoding="utf-8"?>
<sst xmlns="http://schemas.openxmlformats.org/spreadsheetml/2006/main" count="109" uniqueCount="24">
  <si>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</si>
  <si>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</si>
  <si>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</si>
  <si>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</si>
  <si>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</si>
  <si>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</si>
  <si>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</si>
  <si>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</si>
  <si>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</si>
  <si>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</si>
  <si>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</si>
  <si>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</si>
  <si>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</si>
  <si>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</si>
  <si>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</si>
  <si>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</si>
  <si>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</si>
  <si>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</si>
  <si>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</si>
  <si>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</si>
  <si>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</si>
  <si>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PARIS Wheat Nov '14</t>
  </si>
  <si>
    <t>LONDON Wheat Nov '14</t>
  </si>
  <si>
    <t>PARIS Rapeseed Nov '14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</si>
</sst>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</numFmts>
  <fonts count="16" x14ac:knownFonts="1">
    <font>
      <sz val="11"/>
      <color indexed="8"/>
      <name val="Helvetica Neue"/>
    </font>
    <font>
      <sz val="10"/>
      <color indexed="0"/>
      <name val="Helvetica Neue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</font>
    <font>
      <u/>
      <sz val="14"/>
      <color indexed="0"/>
      <name val="Helvetica Neue Medium"/>
    </font>
    <font>
      <sz val="14"/>
      <color indexed="0"/>
      <name val="Helvetica Neue"/>
    </font>
    <font>
      <sz val="10"/>
      <color indexed="1"/>
      <name val="Helvetica Neue"/>
    </font>
    <font>
      <sz val="8"/>
      <name val="Verdana"/>
    </font>
    <font>
      <sz val="12"/>
      <color indexed="8"/>
      <name val="Helvetica Neue"/>
    </font>
    <font>
      <sz val="10"/>
      <color indexed="72"/>
      <name val="Helvetica Neue"/>
    </font>
    <font>
      <sz val="12"/>
      <color indexed="8"/>
      <name val="Helvetica Neue"/>
    </font>
    <font>
      <u/>
      <sz val="11"/>
      <color indexed="12"/>
      <name val="Helvetica Neue"/>
    </font>
    <font>
      <u/>
      <sz val="11"/>
      <color indexed="20"/>
      <name val="Helvetica Neue"/>
    </font>
    <font>
      <u/>
      <sz val="11"/>
      <color theme="10"/>
      <name val="Helvetica Neue"/>
    </font>
    <font>
      <u/>
      <sz val="11"/>
      <color theme="1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005">
    <xf numFmtId="0" fontId="0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</cellStyleXfs>
  <cellXfs count="53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vertical="top"/>
    </xf>
    <xf numFmtId="166" fontId="4" fillId="3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>
      <alignment vertical="top"/>
    </xf>
    <xf numFmtId="167" fontId="4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vertical="top"/>
    </xf>
    <xf numFmtId="167" fontId="1" fillId="3" borderId="1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166" fontId="1" fillId="3" borderId="1" xfId="0" applyNumberFormat="1" applyFont="1" applyFill="1" applyBorder="1" applyAlignment="1">
      <alignment vertical="top"/>
    </xf>
    <xf numFmtId="0" fontId="5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/>
    </xf>
    <xf numFmtId="3" fontId="2" fillId="3" borderId="1" xfId="0" applyNumberFormat="1" applyFont="1" applyFill="1" applyBorder="1" applyAlignment="1">
      <alignment vertical="top"/>
    </xf>
    <xf numFmtId="0" fontId="7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vertical="top" wrapText="1"/>
    </xf>
    <xf numFmtId="168" fontId="4" fillId="2" borderId="1" xfId="0" applyNumberFormat="1" applyFont="1" applyFill="1" applyBorder="1" applyAlignment="1">
      <alignment vertical="top"/>
    </xf>
    <xf numFmtId="168" fontId="2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 applyAlignment="1">
      <alignment vertical="top"/>
    </xf>
    <xf numFmtId="168" fontId="1" fillId="0" borderId="0" xfId="0" applyNumberFormat="1" applyFont="1" applyAlignme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vertical="top"/>
    </xf>
    <xf numFmtId="166" fontId="11" fillId="5" borderId="0" xfId="0" applyNumberFormat="1" applyFont="1" applyFill="1" applyBorder="1" applyAlignment="1">
      <alignment horizontal="center" vertical="top"/>
    </xf>
    <xf numFmtId="166" fontId="6" fillId="3" borderId="1" xfId="0" applyNumberFormat="1" applyFont="1" applyFill="1" applyBorder="1" applyAlignment="1">
      <alignment horizontal="center" vertical="top"/>
    </xf>
    <xf numFmtId="0" fontId="1" fillId="3" borderId="0" xfId="0" applyNumberFormat="1" applyFont="1" applyFill="1" applyBorder="1" applyAlignment="1">
      <alignment vertical="top"/>
    </xf>
    <xf numFmtId="168" fontId="1" fillId="3" borderId="0" xfId="0" applyNumberFormat="1" applyFont="1" applyFill="1" applyBorder="1" applyAlignment="1">
      <alignment vertical="top"/>
    </xf>
    <xf numFmtId="17" fontId="1" fillId="3" borderId="0" xfId="0" applyNumberFormat="1" applyFont="1" applyFill="1" applyBorder="1" applyAlignment="1">
      <alignment vertical="top"/>
    </xf>
    <xf numFmtId="14" fontId="1" fillId="3" borderId="1" xfId="0" applyNumberFormat="1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vertical="top"/>
    </xf>
  </cellXfs>
  <cellStyles count="10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abSelected="1" workbookViewId="0">
      <selection activeCell="F3" sqref="F3"/>
    </sheetView>
  </sheetViews>
  <sheetFormatPr baseColWidth="10" defaultColWidth="10.28515625" defaultRowHeight="20" customHeight="1" x14ac:dyDescent="0"/>
  <cols>
    <col min="1" max="4" width="12.140625" style="1" customWidth="1"/>
    <col min="5" max="5" width="3.42578125" style="1" customWidth="1"/>
    <col min="6" max="9" width="11.140625" style="1" customWidth="1"/>
    <col min="10" max="10" width="3.42578125" style="1" customWidth="1"/>
    <col min="11" max="14" width="11.140625" style="1" customWidth="1"/>
    <col min="15" max="15" width="9.140625" style="1" customWidth="1"/>
    <col min="16" max="16" width="3.42578125" style="1" customWidth="1"/>
    <col min="17" max="20" width="11.140625" style="1" customWidth="1"/>
    <col min="21" max="21" width="9.140625" style="1" customWidth="1"/>
    <col min="22" max="22" width="3.42578125" style="1" customWidth="1"/>
    <col min="23" max="26" width="11.140625" style="1" customWidth="1"/>
    <col min="27" max="27" width="9.140625" style="1" customWidth="1"/>
    <col min="28" max="28" width="3.42578125" style="1" customWidth="1"/>
    <col min="29" max="32" width="11.140625" style="1" customWidth="1"/>
    <col min="33" max="33" width="9.140625" style="1" customWidth="1"/>
    <col min="34" max="34" width="3.42578125" style="1" customWidth="1"/>
    <col min="35" max="38" width="11.140625" style="1" customWidth="1"/>
    <col min="39" max="39" width="10.7109375" style="29" bestFit="1" customWidth="1"/>
    <col min="40" max="16384" width="10.28515625" style="1"/>
  </cols>
  <sheetData>
    <row r="1" spans="1:39" ht="19" customHeight="1">
      <c r="A1" s="48" t="s">
        <v>14</v>
      </c>
      <c r="B1" s="48"/>
      <c r="C1" s="48"/>
      <c r="D1" s="48"/>
      <c r="E1" s="2"/>
      <c r="F1" s="47">
        <f>B2</f>
        <v>40439</v>
      </c>
      <c r="G1" s="47"/>
      <c r="H1" s="47"/>
      <c r="I1" s="47"/>
      <c r="J1" s="2"/>
      <c r="K1" s="49">
        <f>B2+3</f>
        <v>40442</v>
      </c>
      <c r="L1" s="50"/>
      <c r="M1" s="50"/>
      <c r="N1" s="50"/>
      <c r="O1" s="51"/>
      <c r="P1" s="2"/>
      <c r="Q1" s="49">
        <f>B2+4</f>
        <v>40443</v>
      </c>
      <c r="R1" s="50"/>
      <c r="S1" s="50"/>
      <c r="T1" s="50"/>
      <c r="U1" s="51"/>
      <c r="V1" s="2"/>
      <c r="W1" s="47">
        <f>B2+5</f>
        <v>40444</v>
      </c>
      <c r="X1" s="47"/>
      <c r="Y1" s="47"/>
      <c r="Z1" s="47"/>
      <c r="AA1" s="47"/>
      <c r="AB1" s="2"/>
      <c r="AC1" s="47">
        <f>B2+6</f>
        <v>40445</v>
      </c>
      <c r="AD1" s="47"/>
      <c r="AE1" s="47"/>
      <c r="AF1" s="47"/>
      <c r="AG1" s="47"/>
      <c r="AH1" s="2"/>
      <c r="AI1" s="47">
        <f>B2+7</f>
        <v>40446</v>
      </c>
      <c r="AJ1" s="47"/>
      <c r="AK1" s="47"/>
      <c r="AL1" s="47"/>
      <c r="AM1" s="47"/>
    </row>
    <row r="2" spans="1:39" ht="15" customHeight="1">
      <c r="A2" s="3" t="s">
        <v>0</v>
      </c>
      <c r="B2" s="39">
        <v>40439</v>
      </c>
      <c r="C2" s="39">
        <f>IF(ISBLANK(M3),F1,IF(ISBLANK(S3),K1,IF(ISBLANK(Y3),Q1,IF(ISBLANK(AE3),W1,IF(ISBLANK(AK3),AC1,AI1)))))</f>
        <v>40444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7" t="s">
        <v>1</v>
      </c>
    </row>
    <row r="3" spans="1:39" ht="15" customHeight="1">
      <c r="A3" s="5">
        <v>40482</v>
      </c>
      <c r="B3" s="30">
        <v>111.55</v>
      </c>
      <c r="C3" s="6">
        <f t="shared" ref="C3:C12" si="0">IF(ISBLANK(M3),H3,IF(ISBLANK(S3),M3,IF(ISBLANK(Y3),S3,IF(ISBLANK(AE3),Y3,IF(ISBLANK(AK3),AE3,AK3)))))</f>
        <v>109.5</v>
      </c>
      <c r="D3" s="6">
        <f t="shared" ref="D3:D12" si="1">IF(C3=0,"n/a",C3-B3)</f>
        <v>-2.0499999999999972</v>
      </c>
      <c r="E3" s="7"/>
      <c r="F3" s="30">
        <v>112</v>
      </c>
      <c r="G3" s="30">
        <v>111.35</v>
      </c>
      <c r="H3" s="30">
        <v>111.55</v>
      </c>
      <c r="I3" s="31">
        <v>909</v>
      </c>
      <c r="J3" s="7"/>
      <c r="K3" s="30">
        <v>111.4</v>
      </c>
      <c r="L3" s="30">
        <v>1095</v>
      </c>
      <c r="M3" s="30">
        <v>110.5</v>
      </c>
      <c r="N3" s="31">
        <v>573</v>
      </c>
      <c r="O3" s="6">
        <f t="shared" ref="O3:O12" si="2">IF(M3=0,"n/a",M3-H3)</f>
        <v>-1.0499999999999972</v>
      </c>
      <c r="P3" s="7"/>
      <c r="Q3" s="6">
        <v>110</v>
      </c>
      <c r="R3" s="30">
        <v>109</v>
      </c>
      <c r="S3" s="30">
        <v>109.75</v>
      </c>
      <c r="T3" s="31">
        <v>314</v>
      </c>
      <c r="U3" s="6">
        <f t="shared" ref="U3:U12" si="3">IF(S3=0,"n/a",S3-M3)</f>
        <v>-0.75</v>
      </c>
      <c r="V3" s="7"/>
      <c r="W3" s="6">
        <v>110.25</v>
      </c>
      <c r="X3" s="30">
        <v>108.75</v>
      </c>
      <c r="Y3" s="30">
        <v>109.5</v>
      </c>
      <c r="Z3" s="31">
        <v>261</v>
      </c>
      <c r="AA3" s="6">
        <f t="shared" ref="AA3:AA12" si="4">IF(Y3=0,"n/a",Y3-S3)</f>
        <v>-0.25</v>
      </c>
      <c r="AB3" s="7"/>
      <c r="AC3" s="30"/>
      <c r="AD3" s="38"/>
      <c r="AE3" s="30"/>
      <c r="AF3" s="31"/>
      <c r="AG3" s="6" t="str">
        <f t="shared" ref="AG3:AG12" si="5">IF(AE3=0,"n/a",AE3-Y3)</f>
        <v>n/a</v>
      </c>
      <c r="AH3" s="7"/>
      <c r="AI3" s="30"/>
      <c r="AJ3" s="30"/>
      <c r="AK3" s="30"/>
      <c r="AL3" s="31"/>
      <c r="AM3" s="6" t="str">
        <f t="shared" ref="AM3:AM12" si="6">IF(AK3=0,"n/a",AK3-AE3)</f>
        <v>n/a</v>
      </c>
    </row>
    <row r="4" spans="1:39" ht="15" customHeight="1">
      <c r="A4" s="5">
        <v>40543</v>
      </c>
      <c r="B4" s="30">
        <v>113.55</v>
      </c>
      <c r="C4" s="6">
        <f t="shared" si="0"/>
        <v>111.95</v>
      </c>
      <c r="D4" s="6">
        <f t="shared" si="1"/>
        <v>-1.5999999999999943</v>
      </c>
      <c r="E4" s="7"/>
      <c r="F4" s="30">
        <v>0</v>
      </c>
      <c r="G4" s="30">
        <v>0</v>
      </c>
      <c r="H4" s="30">
        <v>113.55</v>
      </c>
      <c r="I4" s="31">
        <v>0</v>
      </c>
      <c r="J4" s="7"/>
      <c r="K4" s="30">
        <v>113.4</v>
      </c>
      <c r="L4" s="30">
        <v>111.75</v>
      </c>
      <c r="M4" s="30">
        <v>112</v>
      </c>
      <c r="N4" s="31">
        <v>43</v>
      </c>
      <c r="O4" s="6">
        <f t="shared" si="2"/>
        <v>-1.5499999999999972</v>
      </c>
      <c r="P4" s="7"/>
      <c r="Q4" s="6">
        <v>0</v>
      </c>
      <c r="R4" s="30">
        <v>0</v>
      </c>
      <c r="S4" s="30">
        <v>112</v>
      </c>
      <c r="T4" s="31">
        <v>0</v>
      </c>
      <c r="U4" s="6">
        <f t="shared" si="3"/>
        <v>0</v>
      </c>
      <c r="V4" s="7"/>
      <c r="W4" s="6">
        <v>0</v>
      </c>
      <c r="X4" s="30">
        <v>0</v>
      </c>
      <c r="Y4" s="30">
        <v>111.95</v>
      </c>
      <c r="Z4" s="31">
        <v>0</v>
      </c>
      <c r="AA4" s="6">
        <f t="shared" si="4"/>
        <v>-4.9999999999997158E-2</v>
      </c>
      <c r="AB4" s="7"/>
      <c r="AC4" s="30"/>
      <c r="AD4" s="38"/>
      <c r="AE4" s="30"/>
      <c r="AF4" s="31"/>
      <c r="AG4" s="6" t="str">
        <f t="shared" si="5"/>
        <v>n/a</v>
      </c>
      <c r="AH4" s="7"/>
      <c r="AI4" s="30"/>
      <c r="AJ4" s="30"/>
      <c r="AK4" s="30"/>
      <c r="AL4" s="31"/>
      <c r="AM4" s="6" t="str">
        <f t="shared" si="6"/>
        <v>n/a</v>
      </c>
    </row>
    <row r="5" spans="1:39" ht="15" customHeight="1">
      <c r="A5" s="5">
        <v>40602</v>
      </c>
      <c r="B5" s="30">
        <v>115.35</v>
      </c>
      <c r="C5" s="6">
        <f t="shared" si="0"/>
        <v>113.75</v>
      </c>
      <c r="D5" s="6">
        <f t="shared" si="1"/>
        <v>-1.5999999999999943</v>
      </c>
      <c r="E5" s="7"/>
      <c r="F5" s="30">
        <v>0</v>
      </c>
      <c r="G5" s="30">
        <v>0</v>
      </c>
      <c r="H5" s="30">
        <v>115.35</v>
      </c>
      <c r="I5" s="31">
        <v>0</v>
      </c>
      <c r="J5" s="7"/>
      <c r="K5" s="30">
        <v>0</v>
      </c>
      <c r="L5" s="30">
        <v>0</v>
      </c>
      <c r="M5" s="30">
        <v>115</v>
      </c>
      <c r="N5" s="31">
        <v>0</v>
      </c>
      <c r="O5" s="6">
        <f t="shared" si="2"/>
        <v>-0.34999999999999432</v>
      </c>
      <c r="P5" s="7"/>
      <c r="Q5" s="6">
        <v>114</v>
      </c>
      <c r="R5" s="30">
        <v>114</v>
      </c>
      <c r="S5" s="30">
        <v>114</v>
      </c>
      <c r="T5" s="31">
        <v>10</v>
      </c>
      <c r="U5" s="6">
        <f t="shared" si="3"/>
        <v>-1</v>
      </c>
      <c r="V5" s="7"/>
      <c r="W5" s="6">
        <v>0</v>
      </c>
      <c r="X5" s="30">
        <v>0</v>
      </c>
      <c r="Y5" s="30">
        <v>113.75</v>
      </c>
      <c r="Z5" s="31">
        <v>0</v>
      </c>
      <c r="AA5" s="6">
        <f t="shared" si="4"/>
        <v>-0.25</v>
      </c>
      <c r="AB5" s="7"/>
      <c r="AC5" s="30"/>
      <c r="AD5" s="38"/>
      <c r="AE5" s="30"/>
      <c r="AF5" s="31"/>
      <c r="AG5" s="6" t="str">
        <f t="shared" si="5"/>
        <v>n/a</v>
      </c>
      <c r="AH5" s="7"/>
      <c r="AI5" s="30"/>
      <c r="AJ5" s="30"/>
      <c r="AK5" s="30"/>
      <c r="AL5" s="31"/>
      <c r="AM5" s="6" t="str">
        <f t="shared" si="6"/>
        <v>n/a</v>
      </c>
    </row>
    <row r="6" spans="1:39" ht="15" customHeight="1">
      <c r="A6" s="5">
        <v>40663</v>
      </c>
      <c r="B6" s="30">
        <v>117.4</v>
      </c>
      <c r="C6" s="6">
        <f t="shared" si="0"/>
        <v>115.75</v>
      </c>
      <c r="D6" s="6">
        <f t="shared" si="1"/>
        <v>-1.6500000000000057</v>
      </c>
      <c r="E6" s="7"/>
      <c r="F6" s="30">
        <v>118.85</v>
      </c>
      <c r="G6" s="30">
        <v>117.6</v>
      </c>
      <c r="H6" s="30">
        <v>117.4</v>
      </c>
      <c r="I6" s="31">
        <v>430</v>
      </c>
      <c r="J6" s="7"/>
      <c r="K6" s="30">
        <v>117.6</v>
      </c>
      <c r="L6" s="30">
        <v>115.8</v>
      </c>
      <c r="M6" s="30">
        <v>116.5</v>
      </c>
      <c r="N6" s="31">
        <v>461</v>
      </c>
      <c r="O6" s="6">
        <f t="shared" si="2"/>
        <v>-0.90000000000000568</v>
      </c>
      <c r="P6" s="7"/>
      <c r="Q6" s="6">
        <v>116.5</v>
      </c>
      <c r="R6" s="30">
        <v>115.25</v>
      </c>
      <c r="S6" s="30">
        <v>115.9</v>
      </c>
      <c r="T6" s="31">
        <v>380</v>
      </c>
      <c r="U6" s="6">
        <f t="shared" si="3"/>
        <v>-0.59999999999999432</v>
      </c>
      <c r="V6" s="7"/>
      <c r="W6" s="6">
        <v>116.25</v>
      </c>
      <c r="X6" s="30">
        <v>114.75</v>
      </c>
      <c r="Y6" s="30">
        <v>115.75</v>
      </c>
      <c r="Z6" s="31">
        <v>1014</v>
      </c>
      <c r="AA6" s="6">
        <f t="shared" si="4"/>
        <v>-0.15000000000000568</v>
      </c>
      <c r="AB6" s="7"/>
      <c r="AC6" s="30"/>
      <c r="AD6" s="38"/>
      <c r="AE6" s="30"/>
      <c r="AF6" s="31"/>
      <c r="AG6" s="6" t="str">
        <f t="shared" si="5"/>
        <v>n/a</v>
      </c>
      <c r="AH6" s="7"/>
      <c r="AI6" s="30"/>
      <c r="AJ6" s="30"/>
      <c r="AK6" s="30"/>
      <c r="AL6" s="31"/>
      <c r="AM6" s="6" t="str">
        <f t="shared" si="6"/>
        <v>n/a</v>
      </c>
    </row>
    <row r="7" spans="1:39" ht="15" customHeight="1">
      <c r="A7" s="5">
        <v>40724</v>
      </c>
      <c r="B7" s="30">
        <v>118.4</v>
      </c>
      <c r="C7" s="6">
        <f t="shared" si="0"/>
        <v>115</v>
      </c>
      <c r="D7" s="6">
        <f t="shared" si="1"/>
        <v>-3.4000000000000057</v>
      </c>
      <c r="E7" s="7"/>
      <c r="F7" s="30">
        <v>0</v>
      </c>
      <c r="G7" s="30">
        <v>0</v>
      </c>
      <c r="H7" s="30">
        <v>118.4</v>
      </c>
      <c r="I7" s="31">
        <v>0</v>
      </c>
      <c r="J7" s="7"/>
      <c r="K7" s="30">
        <v>0</v>
      </c>
      <c r="L7" s="30">
        <v>0</v>
      </c>
      <c r="M7" s="30">
        <v>117.3</v>
      </c>
      <c r="N7" s="31">
        <v>0</v>
      </c>
      <c r="O7" s="6">
        <f t="shared" si="2"/>
        <v>-1.1000000000000085</v>
      </c>
      <c r="P7" s="7"/>
      <c r="Q7" s="6">
        <v>0</v>
      </c>
      <c r="R7" s="30">
        <v>0</v>
      </c>
      <c r="S7" s="30">
        <v>115</v>
      </c>
      <c r="T7" s="31">
        <v>0</v>
      </c>
      <c r="U7" s="6">
        <f t="shared" si="3"/>
        <v>-2.2999999999999972</v>
      </c>
      <c r="V7" s="7"/>
      <c r="W7" s="6">
        <v>0</v>
      </c>
      <c r="X7" s="30">
        <v>0</v>
      </c>
      <c r="Y7" s="30">
        <v>115</v>
      </c>
      <c r="Z7" s="31">
        <v>0</v>
      </c>
      <c r="AA7" s="6">
        <f t="shared" si="4"/>
        <v>0</v>
      </c>
      <c r="AB7" s="7"/>
      <c r="AC7" s="30"/>
      <c r="AD7" s="38"/>
      <c r="AE7" s="30"/>
      <c r="AF7" s="31"/>
      <c r="AG7" s="6" t="str">
        <f t="shared" si="5"/>
        <v>n/a</v>
      </c>
      <c r="AH7" s="7"/>
      <c r="AI7" s="30"/>
      <c r="AJ7" s="30"/>
      <c r="AK7" s="30"/>
      <c r="AL7" s="31"/>
      <c r="AM7" s="6" t="str">
        <f t="shared" si="6"/>
        <v>n/a</v>
      </c>
    </row>
    <row r="8" spans="1:39" ht="15" customHeight="1">
      <c r="A8" s="5">
        <v>40847</v>
      </c>
      <c r="B8" s="30">
        <v>124.25</v>
      </c>
      <c r="C8" s="6">
        <f t="shared" si="0"/>
        <v>120.75</v>
      </c>
      <c r="D8" s="6">
        <f t="shared" si="1"/>
        <v>-3.5</v>
      </c>
      <c r="E8" s="7"/>
      <c r="F8" s="30">
        <v>125.5</v>
      </c>
      <c r="G8" s="30">
        <v>124.25</v>
      </c>
      <c r="H8" s="30">
        <v>124.25</v>
      </c>
      <c r="I8" s="31">
        <v>223</v>
      </c>
      <c r="J8" s="7"/>
      <c r="K8" s="30">
        <v>123.5</v>
      </c>
      <c r="L8" s="30">
        <v>122</v>
      </c>
      <c r="M8" s="30">
        <v>122.5</v>
      </c>
      <c r="N8" s="31">
        <v>27</v>
      </c>
      <c r="O8" s="6">
        <f t="shared" si="2"/>
        <v>-1.75</v>
      </c>
      <c r="P8" s="7"/>
      <c r="Q8" s="6">
        <v>122.5</v>
      </c>
      <c r="R8" s="30">
        <v>120</v>
      </c>
      <c r="S8" s="30">
        <v>120.5</v>
      </c>
      <c r="T8" s="31">
        <v>21</v>
      </c>
      <c r="U8" s="6">
        <f t="shared" si="3"/>
        <v>-2</v>
      </c>
      <c r="V8" s="7"/>
      <c r="W8" s="6">
        <v>121</v>
      </c>
      <c r="X8" s="30">
        <v>119.5</v>
      </c>
      <c r="Y8" s="30">
        <v>120.75</v>
      </c>
      <c r="Z8" s="31">
        <v>94</v>
      </c>
      <c r="AA8" s="6">
        <f t="shared" si="4"/>
        <v>0.25</v>
      </c>
      <c r="AB8" s="7"/>
      <c r="AC8" s="30"/>
      <c r="AD8" s="38"/>
      <c r="AE8" s="30"/>
      <c r="AF8" s="31"/>
      <c r="AG8" s="6" t="str">
        <f t="shared" si="5"/>
        <v>n/a</v>
      </c>
      <c r="AH8" s="7"/>
      <c r="AI8" s="30"/>
      <c r="AJ8" s="30"/>
      <c r="AK8" s="30"/>
      <c r="AL8" s="31"/>
      <c r="AM8" s="6" t="str">
        <f t="shared" si="6"/>
        <v>n/a</v>
      </c>
    </row>
    <row r="9" spans="1:39" ht="15" customHeight="1">
      <c r="A9" s="5">
        <v>40908</v>
      </c>
      <c r="B9" s="30">
        <v>124.8</v>
      </c>
      <c r="C9" s="6">
        <f t="shared" si="0"/>
        <v>121.3</v>
      </c>
      <c r="D9" s="6">
        <f t="shared" si="1"/>
        <v>-3.5</v>
      </c>
      <c r="E9" s="7"/>
      <c r="F9" s="30">
        <v>0</v>
      </c>
      <c r="G9" s="30">
        <v>0</v>
      </c>
      <c r="H9" s="30">
        <v>124.8</v>
      </c>
      <c r="I9" s="31">
        <v>0</v>
      </c>
      <c r="J9" s="7"/>
      <c r="K9" s="30">
        <v>0</v>
      </c>
      <c r="L9" s="30">
        <v>0</v>
      </c>
      <c r="M9" s="30">
        <v>123.05</v>
      </c>
      <c r="N9" s="31">
        <v>0</v>
      </c>
      <c r="O9" s="6">
        <f t="shared" si="2"/>
        <v>-1.75</v>
      </c>
      <c r="P9" s="7"/>
      <c r="Q9" s="6">
        <v>0</v>
      </c>
      <c r="R9" s="30">
        <v>0</v>
      </c>
      <c r="S9" s="30">
        <v>121.05</v>
      </c>
      <c r="T9" s="31">
        <v>0</v>
      </c>
      <c r="U9" s="6">
        <f t="shared" si="3"/>
        <v>-2</v>
      </c>
      <c r="V9" s="7"/>
      <c r="W9" s="6">
        <v>0</v>
      </c>
      <c r="X9" s="30">
        <v>0</v>
      </c>
      <c r="Y9" s="30">
        <v>121.3</v>
      </c>
      <c r="Z9" s="31">
        <v>0</v>
      </c>
      <c r="AA9" s="6">
        <f t="shared" si="4"/>
        <v>0.25</v>
      </c>
      <c r="AB9" s="7"/>
      <c r="AC9" s="30"/>
      <c r="AD9" s="38"/>
      <c r="AE9" s="30"/>
      <c r="AF9" s="31"/>
      <c r="AG9" s="6" t="str">
        <f t="shared" si="5"/>
        <v>n/a</v>
      </c>
      <c r="AH9" s="7"/>
      <c r="AI9" s="30"/>
      <c r="AJ9" s="30"/>
      <c r="AK9" s="30"/>
      <c r="AL9" s="31"/>
      <c r="AM9" s="6" t="str">
        <f t="shared" si="6"/>
        <v>n/a</v>
      </c>
    </row>
    <row r="10" spans="1:39" ht="15" customHeight="1">
      <c r="A10" s="5">
        <v>40968</v>
      </c>
      <c r="B10" s="30">
        <v>124.95</v>
      </c>
      <c r="C10" s="6">
        <f t="shared" si="0"/>
        <v>121.45</v>
      </c>
      <c r="D10" s="6">
        <f t="shared" si="1"/>
        <v>-3.5</v>
      </c>
      <c r="E10" s="7"/>
      <c r="F10" s="30">
        <v>0</v>
      </c>
      <c r="G10" s="30">
        <v>0</v>
      </c>
      <c r="H10" s="30">
        <v>124.95</v>
      </c>
      <c r="I10" s="31">
        <v>0</v>
      </c>
      <c r="J10" s="7"/>
      <c r="K10" s="30">
        <v>0</v>
      </c>
      <c r="L10" s="30">
        <v>0</v>
      </c>
      <c r="M10" s="30">
        <v>123.2</v>
      </c>
      <c r="N10" s="31">
        <v>0</v>
      </c>
      <c r="O10" s="6">
        <f t="shared" si="2"/>
        <v>-1.75</v>
      </c>
      <c r="P10" s="7"/>
      <c r="Q10" s="6">
        <v>0</v>
      </c>
      <c r="R10" s="30">
        <v>0</v>
      </c>
      <c r="S10" s="30">
        <v>121.2</v>
      </c>
      <c r="T10" s="31">
        <v>0</v>
      </c>
      <c r="U10" s="6">
        <f t="shared" si="3"/>
        <v>-2</v>
      </c>
      <c r="V10" s="7"/>
      <c r="W10" s="6">
        <v>0</v>
      </c>
      <c r="X10" s="30">
        <v>0</v>
      </c>
      <c r="Y10" s="30">
        <v>121.45</v>
      </c>
      <c r="Z10" s="31">
        <v>0</v>
      </c>
      <c r="AA10" s="6">
        <f t="shared" si="4"/>
        <v>0.25</v>
      </c>
      <c r="AB10" s="7"/>
      <c r="AC10" s="30"/>
      <c r="AD10" s="38"/>
      <c r="AE10" s="30"/>
      <c r="AF10" s="31"/>
      <c r="AG10" s="6" t="str">
        <f t="shared" si="5"/>
        <v>n/a</v>
      </c>
      <c r="AH10" s="7"/>
      <c r="AI10" s="30"/>
      <c r="AJ10" s="30"/>
      <c r="AK10" s="30"/>
      <c r="AL10" s="31"/>
      <c r="AM10" s="6" t="str">
        <f t="shared" si="6"/>
        <v>n/a</v>
      </c>
    </row>
    <row r="11" spans="1:39" ht="15" customHeight="1">
      <c r="A11" s="5">
        <v>41029</v>
      </c>
      <c r="B11" s="30">
        <v>128.80000000000001</v>
      </c>
      <c r="C11" s="6">
        <f t="shared" si="0"/>
        <v>125.3</v>
      </c>
      <c r="D11" s="6">
        <f t="shared" si="1"/>
        <v>-3.5000000000000142</v>
      </c>
      <c r="E11" s="7"/>
      <c r="F11" s="30">
        <v>0</v>
      </c>
      <c r="G11" s="30">
        <v>0</v>
      </c>
      <c r="H11" s="30">
        <v>128.80000000000001</v>
      </c>
      <c r="I11" s="31">
        <v>0</v>
      </c>
      <c r="J11" s="7"/>
      <c r="K11" s="30">
        <v>0</v>
      </c>
      <c r="L11" s="30">
        <v>0</v>
      </c>
      <c r="M11" s="30">
        <v>127.05</v>
      </c>
      <c r="N11" s="31">
        <v>0</v>
      </c>
      <c r="O11" s="6">
        <f t="shared" si="2"/>
        <v>-1.7500000000000142</v>
      </c>
      <c r="P11" s="7"/>
      <c r="Q11" s="6">
        <v>0</v>
      </c>
      <c r="R11" s="30">
        <v>0</v>
      </c>
      <c r="S11" s="30">
        <v>125.05</v>
      </c>
      <c r="T11" s="31">
        <v>0</v>
      </c>
      <c r="U11" s="6">
        <f t="shared" si="3"/>
        <v>-2</v>
      </c>
      <c r="V11" s="7"/>
      <c r="W11" s="6">
        <v>0</v>
      </c>
      <c r="X11" s="30">
        <v>0</v>
      </c>
      <c r="Y11" s="30">
        <v>125.3</v>
      </c>
      <c r="Z11" s="31">
        <v>0</v>
      </c>
      <c r="AA11" s="6">
        <f t="shared" si="4"/>
        <v>0.25</v>
      </c>
      <c r="AB11" s="7"/>
      <c r="AC11" s="30"/>
      <c r="AD11" s="38"/>
      <c r="AE11" s="30"/>
      <c r="AF11" s="31"/>
      <c r="AG11" s="6" t="str">
        <f t="shared" si="5"/>
        <v>n/a</v>
      </c>
      <c r="AH11" s="7"/>
      <c r="AI11" s="30"/>
      <c r="AJ11" s="30"/>
      <c r="AK11" s="30"/>
      <c r="AL11" s="31"/>
      <c r="AM11" s="6" t="str">
        <f t="shared" si="6"/>
        <v>n/a</v>
      </c>
    </row>
    <row r="12" spans="1:39" ht="15" customHeight="1">
      <c r="A12" s="5">
        <v>41213</v>
      </c>
      <c r="B12" s="30">
        <v>131</v>
      </c>
      <c r="C12" s="6">
        <f t="shared" si="0"/>
        <v>130</v>
      </c>
      <c r="D12" s="6">
        <f t="shared" si="1"/>
        <v>-1</v>
      </c>
      <c r="E12" s="7"/>
      <c r="F12" s="30">
        <v>0</v>
      </c>
      <c r="G12" s="30">
        <v>0</v>
      </c>
      <c r="H12" s="30">
        <v>131</v>
      </c>
      <c r="I12" s="31">
        <v>0</v>
      </c>
      <c r="J12" s="7"/>
      <c r="K12" s="30">
        <v>0</v>
      </c>
      <c r="L12" s="30">
        <v>0</v>
      </c>
      <c r="M12" s="30">
        <v>131</v>
      </c>
      <c r="N12" s="31">
        <v>0</v>
      </c>
      <c r="O12" s="6">
        <f t="shared" si="2"/>
        <v>0</v>
      </c>
      <c r="P12" s="7"/>
      <c r="Q12" s="6">
        <v>131</v>
      </c>
      <c r="R12" s="30">
        <v>131</v>
      </c>
      <c r="S12" s="30">
        <v>130</v>
      </c>
      <c r="T12" s="31">
        <v>10</v>
      </c>
      <c r="U12" s="6">
        <f t="shared" si="3"/>
        <v>-1</v>
      </c>
      <c r="V12" s="7"/>
      <c r="W12" s="6">
        <v>130</v>
      </c>
      <c r="X12" s="30">
        <v>130</v>
      </c>
      <c r="Y12" s="30">
        <v>130</v>
      </c>
      <c r="Z12" s="31">
        <v>1</v>
      </c>
      <c r="AA12" s="6">
        <f t="shared" si="4"/>
        <v>0</v>
      </c>
      <c r="AB12" s="7"/>
      <c r="AC12" s="30"/>
      <c r="AD12" s="38"/>
      <c r="AE12" s="30"/>
      <c r="AF12" s="31"/>
      <c r="AG12" s="6" t="str">
        <f t="shared" si="5"/>
        <v>n/a</v>
      </c>
      <c r="AH12" s="7"/>
      <c r="AI12" s="30"/>
      <c r="AJ12" s="30"/>
      <c r="AK12" s="30"/>
      <c r="AL12" s="31"/>
      <c r="AM12" s="6" t="str">
        <f t="shared" si="6"/>
        <v>n/a</v>
      </c>
    </row>
    <row r="13" spans="1:39" ht="15" customHeight="1">
      <c r="A13" s="5"/>
      <c r="B13" s="41"/>
      <c r="C13" s="6"/>
      <c r="D13" s="6"/>
      <c r="E13" s="7"/>
      <c r="F13" s="30"/>
      <c r="G13" s="30"/>
      <c r="H13" s="30"/>
      <c r="I13" s="31"/>
      <c r="J13" s="7"/>
      <c r="K13" s="30"/>
      <c r="L13" s="30"/>
      <c r="M13" s="30"/>
      <c r="N13" s="31"/>
      <c r="O13" s="6"/>
      <c r="P13" s="7"/>
      <c r="Q13" s="30"/>
      <c r="R13" s="30"/>
      <c r="S13" s="30"/>
      <c r="T13" s="31"/>
      <c r="U13" s="6"/>
      <c r="V13" s="7"/>
      <c r="W13" s="6"/>
      <c r="X13" s="30"/>
      <c r="Y13" s="30"/>
      <c r="Z13" s="31"/>
      <c r="AA13" s="6" t="s">
        <v>17</v>
      </c>
      <c r="AB13" s="7"/>
      <c r="AC13" s="30"/>
      <c r="AD13" s="38"/>
      <c r="AE13" s="30"/>
      <c r="AF13" s="31"/>
      <c r="AG13" s="6"/>
      <c r="AH13" s="7"/>
      <c r="AI13" s="30"/>
      <c r="AJ13" s="30"/>
      <c r="AK13" s="30" t="s">
        <v>17</v>
      </c>
      <c r="AL13" s="31"/>
      <c r="AM13" s="6"/>
    </row>
    <row r="14" spans="1:39" ht="15" customHeight="1">
      <c r="A14" s="10"/>
      <c r="B14" s="11"/>
      <c r="C14" s="11"/>
      <c r="D14" s="11"/>
      <c r="E14" s="7"/>
      <c r="F14" s="32"/>
      <c r="G14" s="32"/>
      <c r="H14" s="32"/>
      <c r="I14" s="31">
        <f>SUM(I3:I13)</f>
        <v>1562</v>
      </c>
      <c r="J14" s="7"/>
      <c r="K14" s="32"/>
      <c r="L14" s="32"/>
      <c r="M14" s="32"/>
      <c r="N14" s="31">
        <f>SUM(N3:N13)</f>
        <v>1104</v>
      </c>
      <c r="O14" s="30"/>
      <c r="P14" s="7"/>
      <c r="Q14" s="30"/>
      <c r="R14" s="30"/>
      <c r="S14" s="30"/>
      <c r="T14" s="31">
        <f>SUM(T3:T13)</f>
        <v>735</v>
      </c>
      <c r="U14" s="8"/>
      <c r="V14" s="7"/>
      <c r="W14" s="11"/>
      <c r="X14" s="11"/>
      <c r="Y14" s="11"/>
      <c r="Z14" s="31">
        <f>SUM(Z3:Z13)</f>
        <v>1370</v>
      </c>
      <c r="AA14" s="11"/>
      <c r="AB14" s="7"/>
      <c r="AC14" s="11"/>
      <c r="AD14" s="11" t="s">
        <v>17</v>
      </c>
      <c r="AE14" s="11"/>
      <c r="AF14" s="31">
        <f>SUM(AF3:AF13)</f>
        <v>0</v>
      </c>
      <c r="AG14" s="11"/>
      <c r="AH14" s="7"/>
      <c r="AI14" s="11"/>
      <c r="AJ14" s="11"/>
      <c r="AK14" s="11"/>
      <c r="AL14" s="31">
        <f>SUM(AL3:AL13)</f>
        <v>0</v>
      </c>
      <c r="AM14" s="25"/>
    </row>
    <row r="15" spans="1:39" ht="15" customHeight="1">
      <c r="A15" s="12"/>
      <c r="B15" s="13"/>
      <c r="C15" s="13"/>
      <c r="D15" s="13"/>
      <c r="E15" s="14"/>
      <c r="F15" s="13"/>
      <c r="G15" s="13"/>
      <c r="H15" s="13"/>
      <c r="I15" s="15"/>
      <c r="J15" s="14"/>
      <c r="K15" s="13"/>
      <c r="L15" s="13"/>
      <c r="M15" s="13"/>
      <c r="N15" s="15"/>
      <c r="O15" s="16"/>
      <c r="P15" s="14"/>
      <c r="Q15" s="13"/>
      <c r="R15" s="13"/>
      <c r="S15" s="13"/>
      <c r="T15" s="15"/>
      <c r="U15" s="16"/>
      <c r="V15" s="14"/>
      <c r="W15" s="13"/>
      <c r="X15" s="13"/>
      <c r="Y15" s="13"/>
      <c r="Z15" s="15"/>
      <c r="AA15" s="13"/>
      <c r="AB15" s="14"/>
      <c r="AC15" s="13"/>
      <c r="AD15" s="13" t="s">
        <v>17</v>
      </c>
      <c r="AE15" s="13"/>
      <c r="AF15" s="15"/>
      <c r="AG15" s="13"/>
      <c r="AH15" s="14"/>
      <c r="AI15" s="13"/>
      <c r="AJ15" s="13"/>
      <c r="AK15" s="13"/>
      <c r="AL15" s="15"/>
      <c r="AM15" s="28"/>
    </row>
    <row r="16" spans="1:39" ht="15" customHeight="1">
      <c r="A16" s="13"/>
      <c r="B16" s="13"/>
      <c r="C16" s="13"/>
      <c r="D16" s="13"/>
      <c r="E16" s="14"/>
      <c r="F16" s="13"/>
      <c r="G16" s="13"/>
      <c r="H16" s="13"/>
      <c r="I16" s="15"/>
      <c r="J16" s="14"/>
      <c r="K16" s="13"/>
      <c r="L16" s="13"/>
      <c r="M16" s="13"/>
      <c r="N16" s="15"/>
      <c r="O16" s="16"/>
      <c r="P16" s="14"/>
      <c r="Q16" s="13"/>
      <c r="R16" s="13"/>
      <c r="S16" s="13"/>
      <c r="T16" s="15"/>
      <c r="U16" s="16"/>
      <c r="V16" s="14"/>
      <c r="W16" s="13"/>
      <c r="X16" s="13"/>
      <c r="Y16" s="13"/>
      <c r="Z16" s="15"/>
      <c r="AA16" s="13"/>
      <c r="AB16" s="14"/>
      <c r="AC16" s="13"/>
      <c r="AD16" s="13" t="s">
        <v>17</v>
      </c>
      <c r="AE16" s="13"/>
      <c r="AF16" s="15"/>
      <c r="AG16" s="13"/>
      <c r="AH16" s="14"/>
      <c r="AI16" s="13"/>
      <c r="AJ16" s="13"/>
      <c r="AK16" s="13"/>
      <c r="AL16" s="15"/>
      <c r="AM16" s="28"/>
    </row>
    <row r="17" spans="1:39" ht="15" customHeight="1">
      <c r="A17" s="48" t="s">
        <v>15</v>
      </c>
      <c r="B17" s="48"/>
      <c r="C17" s="48"/>
      <c r="D17" s="48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8"/>
    </row>
    <row r="18" spans="1:39" ht="15" customHeight="1">
      <c r="A18" s="3" t="s">
        <v>0</v>
      </c>
      <c r="B18" s="39">
        <f>B2</f>
        <v>40439</v>
      </c>
      <c r="C18" s="39">
        <f>C2</f>
        <v>40444</v>
      </c>
      <c r="D18" s="3" t="s">
        <v>1</v>
      </c>
      <c r="E18" s="7"/>
      <c r="F18" s="11" t="s">
        <v>6</v>
      </c>
      <c r="G18" s="11"/>
      <c r="H18" s="33">
        <v>0.78724000000000005</v>
      </c>
      <c r="I18" s="9"/>
      <c r="J18" s="7"/>
      <c r="K18" s="11" t="s">
        <v>6</v>
      </c>
      <c r="L18" s="11"/>
      <c r="M18" s="33">
        <v>0.78500000000000003</v>
      </c>
      <c r="N18" s="9"/>
      <c r="O18" s="8"/>
      <c r="P18" s="7"/>
      <c r="Q18" s="11" t="s">
        <v>6</v>
      </c>
      <c r="R18" s="11"/>
      <c r="S18" s="33">
        <v>0.78537999999999997</v>
      </c>
      <c r="T18" s="9"/>
      <c r="U18" s="8"/>
      <c r="V18" s="7"/>
      <c r="W18" s="11" t="s">
        <v>6</v>
      </c>
      <c r="X18" s="11"/>
      <c r="Y18" s="33">
        <v>0.78268000000000004</v>
      </c>
      <c r="Z18" s="9"/>
      <c r="AA18" s="11"/>
      <c r="AB18" s="7"/>
      <c r="AC18" s="11" t="s">
        <v>6</v>
      </c>
      <c r="AD18" s="11"/>
      <c r="AE18" s="33"/>
      <c r="AF18" s="9"/>
      <c r="AG18" s="11"/>
      <c r="AH18" s="7"/>
      <c r="AI18" s="11" t="s">
        <v>6</v>
      </c>
      <c r="AJ18" s="11"/>
      <c r="AK18" s="33"/>
      <c r="AL18" s="9"/>
      <c r="AM18" s="25"/>
    </row>
    <row r="19" spans="1:39" ht="15" customHeight="1">
      <c r="A19" s="5">
        <v>40482</v>
      </c>
      <c r="B19" s="26">
        <v>153.5</v>
      </c>
      <c r="C19" s="6">
        <f t="shared" ref="C19:C30" si="7">IF(ISBLANK(M19),H19,IF(ISBLANK(S19),M19,IF(ISBLANK(Y19),S19,IF(ISBLANK(AE19),Y19,IF(ISBLANK(AK19),AE19,AK19)))))</f>
        <v>152.75</v>
      </c>
      <c r="D19" s="26">
        <f t="shared" ref="D19:D30" si="8">IF(C19=0,"n/a",C19-B19)</f>
        <v>-0.75</v>
      </c>
      <c r="E19" s="23"/>
      <c r="F19" s="26">
        <v>158</v>
      </c>
      <c r="G19" s="26">
        <v>153.25</v>
      </c>
      <c r="H19" s="26">
        <v>153.5</v>
      </c>
      <c r="I19" s="31">
        <v>31280</v>
      </c>
      <c r="J19" s="7"/>
      <c r="K19" s="26">
        <v>153.75</v>
      </c>
      <c r="L19" s="26">
        <v>148.5</v>
      </c>
      <c r="M19" s="26">
        <v>151.25</v>
      </c>
      <c r="N19" s="31">
        <v>31750</v>
      </c>
      <c r="O19" s="6">
        <f t="shared" ref="O19:O30" si="9">IF(M19=0,"n/a",M19-H19)</f>
        <v>-2.25</v>
      </c>
      <c r="P19" s="7"/>
      <c r="Q19" s="26">
        <v>151.75</v>
      </c>
      <c r="R19" s="26">
        <v>149.25</v>
      </c>
      <c r="S19" s="26">
        <v>150.25</v>
      </c>
      <c r="T19" s="31">
        <v>16576</v>
      </c>
      <c r="U19" s="6">
        <f>IF(S19=0,"n/a",S19-M19)</f>
        <v>-1</v>
      </c>
      <c r="V19" s="7"/>
      <c r="W19" s="26">
        <v>153.25</v>
      </c>
      <c r="X19" s="26">
        <v>149.25</v>
      </c>
      <c r="Y19" s="26">
        <v>152.75</v>
      </c>
      <c r="Z19" s="31">
        <v>29047</v>
      </c>
      <c r="AA19" s="26">
        <f>IF(Y19=0,"n/a",Y19-S19)</f>
        <v>2.5</v>
      </c>
      <c r="AB19" s="7"/>
      <c r="AC19" s="26"/>
      <c r="AD19" s="26"/>
      <c r="AE19" s="26"/>
      <c r="AF19" s="31"/>
      <c r="AG19" s="26" t="str">
        <f t="shared" ref="AG19:AG30" si="10">IF(AE19=0,"n/a",AE19-Y19)</f>
        <v>n/a</v>
      </c>
      <c r="AH19" s="7"/>
      <c r="AI19" s="26"/>
      <c r="AJ19" s="26"/>
      <c r="AK19" s="26"/>
      <c r="AL19" s="31"/>
      <c r="AM19" s="26" t="str">
        <f t="shared" ref="AM19:AM30" si="11">IF(AK19=0,"n/a",AK19-AE19)</f>
        <v>n/a</v>
      </c>
    </row>
    <row r="20" spans="1:39" ht="15" customHeight="1">
      <c r="A20" s="5">
        <v>40543</v>
      </c>
      <c r="B20" s="26">
        <v>157.75</v>
      </c>
      <c r="C20" s="6">
        <f t="shared" si="7"/>
        <v>155.5</v>
      </c>
      <c r="D20" s="26">
        <f t="shared" si="8"/>
        <v>-2.25</v>
      </c>
      <c r="E20" s="23"/>
      <c r="F20" s="26">
        <v>162</v>
      </c>
      <c r="G20" s="26">
        <v>157.5</v>
      </c>
      <c r="H20" s="26">
        <v>157.75</v>
      </c>
      <c r="I20" s="31">
        <v>14300</v>
      </c>
      <c r="J20" s="7"/>
      <c r="K20" s="26">
        <v>157.75</v>
      </c>
      <c r="L20" s="26">
        <v>152.25</v>
      </c>
      <c r="M20" s="26">
        <v>155.25</v>
      </c>
      <c r="N20" s="31">
        <v>14476</v>
      </c>
      <c r="O20" s="6">
        <f t="shared" si="9"/>
        <v>-2.5</v>
      </c>
      <c r="P20" s="7"/>
      <c r="Q20" s="26">
        <v>155.75</v>
      </c>
      <c r="R20" s="26">
        <v>153.25</v>
      </c>
      <c r="S20" s="26">
        <v>153.75</v>
      </c>
      <c r="T20" s="31">
        <v>6732</v>
      </c>
      <c r="U20" s="6">
        <f t="shared" ref="U20:U30" si="12">IF(S20=0,"n/a",S20-M20)</f>
        <v>-1.5</v>
      </c>
      <c r="V20" s="7"/>
      <c r="W20" s="26">
        <v>156.5</v>
      </c>
      <c r="X20" s="26">
        <v>152.75</v>
      </c>
      <c r="Y20" s="26">
        <v>155.5</v>
      </c>
      <c r="Z20" s="31">
        <v>16053</v>
      </c>
      <c r="AA20" s="26">
        <f t="shared" ref="AA20:AA30" si="13">IF(Y20=0,"n/a",Y20-S20)</f>
        <v>1.75</v>
      </c>
      <c r="AB20" s="7"/>
      <c r="AC20" s="26"/>
      <c r="AD20" s="26"/>
      <c r="AE20" s="26"/>
      <c r="AF20" s="31"/>
      <c r="AG20" s="26" t="str">
        <f t="shared" si="10"/>
        <v>n/a</v>
      </c>
      <c r="AH20" s="7"/>
      <c r="AI20" s="26"/>
      <c r="AJ20" s="26"/>
      <c r="AK20" s="26"/>
      <c r="AL20" s="31"/>
      <c r="AM20" s="26" t="str">
        <f t="shared" si="11"/>
        <v>n/a</v>
      </c>
    </row>
    <row r="21" spans="1:39" ht="15" customHeight="1">
      <c r="A21" s="5">
        <v>40602</v>
      </c>
      <c r="B21" s="26">
        <v>159.5</v>
      </c>
      <c r="C21" s="6">
        <f t="shared" si="7"/>
        <v>157.75</v>
      </c>
      <c r="D21" s="26">
        <f t="shared" si="8"/>
        <v>-1.75</v>
      </c>
      <c r="E21" s="23"/>
      <c r="F21" s="26">
        <v>164</v>
      </c>
      <c r="G21" s="26">
        <v>158.5</v>
      </c>
      <c r="H21" s="26">
        <v>159.5</v>
      </c>
      <c r="I21" s="31">
        <v>6695</v>
      </c>
      <c r="J21" s="7"/>
      <c r="K21" s="26">
        <v>159.5</v>
      </c>
      <c r="L21" s="26">
        <v>154</v>
      </c>
      <c r="M21" s="26">
        <v>156.75</v>
      </c>
      <c r="N21" s="31">
        <v>6551</v>
      </c>
      <c r="O21" s="6">
        <f t="shared" si="9"/>
        <v>-2.75</v>
      </c>
      <c r="P21" s="7"/>
      <c r="Q21" s="26">
        <v>157.25</v>
      </c>
      <c r="R21" s="26">
        <v>155</v>
      </c>
      <c r="S21" s="26">
        <v>155.75</v>
      </c>
      <c r="T21" s="31">
        <v>3676</v>
      </c>
      <c r="U21" s="6">
        <f t="shared" si="12"/>
        <v>-1</v>
      </c>
      <c r="V21" s="7"/>
      <c r="W21" s="26">
        <v>158.5</v>
      </c>
      <c r="X21" s="26">
        <v>154.75</v>
      </c>
      <c r="Y21" s="26">
        <v>157.75</v>
      </c>
      <c r="Z21" s="31">
        <v>6666</v>
      </c>
      <c r="AA21" s="26">
        <f t="shared" si="13"/>
        <v>2</v>
      </c>
      <c r="AB21" s="7"/>
      <c r="AC21" s="26"/>
      <c r="AD21" s="26"/>
      <c r="AE21" s="26"/>
      <c r="AF21" s="31"/>
      <c r="AG21" s="26" t="str">
        <f t="shared" si="10"/>
        <v>n/a</v>
      </c>
      <c r="AH21" s="7"/>
      <c r="AI21" s="26"/>
      <c r="AJ21" s="26"/>
      <c r="AK21" s="26"/>
      <c r="AL21" s="31"/>
      <c r="AM21" s="26" t="str">
        <f t="shared" si="11"/>
        <v>n/a</v>
      </c>
    </row>
    <row r="22" spans="1:39" ht="15" customHeight="1">
      <c r="A22" s="5">
        <v>40663</v>
      </c>
      <c r="B22" s="26">
        <v>161.5</v>
      </c>
      <c r="C22" s="6">
        <f t="shared" si="7"/>
        <v>159.5</v>
      </c>
      <c r="D22" s="26">
        <f t="shared" si="8"/>
        <v>-2</v>
      </c>
      <c r="E22" s="23"/>
      <c r="F22" s="26">
        <v>165.5</v>
      </c>
      <c r="G22" s="26">
        <v>161.5</v>
      </c>
      <c r="H22" s="26">
        <v>161.5</v>
      </c>
      <c r="I22" s="31">
        <v>4099</v>
      </c>
      <c r="J22" s="7"/>
      <c r="K22" s="26">
        <v>161.5</v>
      </c>
      <c r="L22" s="26">
        <v>156.5</v>
      </c>
      <c r="M22" s="26">
        <v>159</v>
      </c>
      <c r="N22" s="31">
        <v>5196</v>
      </c>
      <c r="O22" s="6">
        <f t="shared" si="9"/>
        <v>-2.5</v>
      </c>
      <c r="P22" s="7"/>
      <c r="Q22" s="26">
        <v>159.25</v>
      </c>
      <c r="R22" s="26">
        <v>157</v>
      </c>
      <c r="S22" s="26">
        <v>157.5</v>
      </c>
      <c r="T22" s="31">
        <v>2738</v>
      </c>
      <c r="U22" s="6">
        <f t="shared" si="12"/>
        <v>-1.5</v>
      </c>
      <c r="V22" s="7"/>
      <c r="W22" s="26">
        <v>160.25</v>
      </c>
      <c r="X22" s="26">
        <v>156.75</v>
      </c>
      <c r="Y22" s="26">
        <v>159.5</v>
      </c>
      <c r="Z22" s="31">
        <v>2060</v>
      </c>
      <c r="AA22" s="26">
        <f t="shared" si="13"/>
        <v>2</v>
      </c>
      <c r="AB22" s="7"/>
      <c r="AC22" s="26"/>
      <c r="AD22" s="26"/>
      <c r="AE22" s="26"/>
      <c r="AF22" s="31"/>
      <c r="AG22" s="26" t="str">
        <f t="shared" si="10"/>
        <v>n/a</v>
      </c>
      <c r="AH22" s="7"/>
      <c r="AI22" s="26"/>
      <c r="AJ22" s="26"/>
      <c r="AK22" s="26"/>
      <c r="AL22" s="31"/>
      <c r="AM22" s="26" t="str">
        <f t="shared" si="11"/>
        <v>n/a</v>
      </c>
    </row>
    <row r="23" spans="1:39" ht="15" customHeight="1">
      <c r="A23" s="5">
        <v>40786</v>
      </c>
      <c r="B23" s="26">
        <v>170.25</v>
      </c>
      <c r="C23" s="6">
        <f t="shared" si="7"/>
        <v>168.25</v>
      </c>
      <c r="D23" s="26">
        <f t="shared" si="8"/>
        <v>-2</v>
      </c>
      <c r="E23" s="23"/>
      <c r="F23" s="26">
        <v>172.5</v>
      </c>
      <c r="G23" s="26">
        <v>170.25</v>
      </c>
      <c r="H23" s="26">
        <v>170.25</v>
      </c>
      <c r="I23" s="31">
        <v>803</v>
      </c>
      <c r="J23" s="7"/>
      <c r="K23" s="26">
        <v>170</v>
      </c>
      <c r="L23" s="26">
        <v>166</v>
      </c>
      <c r="M23" s="26">
        <v>167.5</v>
      </c>
      <c r="N23" s="31">
        <v>1899</v>
      </c>
      <c r="O23" s="6">
        <f t="shared" si="9"/>
        <v>-2.75</v>
      </c>
      <c r="P23" s="7"/>
      <c r="Q23" s="26">
        <v>167.5</v>
      </c>
      <c r="R23" s="26">
        <v>166.5</v>
      </c>
      <c r="S23" s="26">
        <v>166.75</v>
      </c>
      <c r="T23" s="31">
        <v>202</v>
      </c>
      <c r="U23" s="6">
        <f t="shared" si="12"/>
        <v>-0.75</v>
      </c>
      <c r="V23" s="7"/>
      <c r="W23" s="26">
        <v>169.25</v>
      </c>
      <c r="X23" s="26">
        <v>166</v>
      </c>
      <c r="Y23" s="26">
        <v>168.25</v>
      </c>
      <c r="Z23" s="31">
        <v>230</v>
      </c>
      <c r="AA23" s="26">
        <f t="shared" si="13"/>
        <v>1.5</v>
      </c>
      <c r="AB23" s="7"/>
      <c r="AC23" s="26"/>
      <c r="AD23" s="26"/>
      <c r="AE23" s="26"/>
      <c r="AF23" s="31"/>
      <c r="AG23" s="26" t="str">
        <f t="shared" si="10"/>
        <v>n/a</v>
      </c>
      <c r="AH23" s="7"/>
      <c r="AI23" s="26"/>
      <c r="AJ23" s="26"/>
      <c r="AK23" s="26"/>
      <c r="AL23" s="31"/>
      <c r="AM23" s="26" t="str">
        <f t="shared" si="11"/>
        <v>n/a</v>
      </c>
    </row>
    <row r="24" spans="1:39" ht="15" customHeight="1">
      <c r="A24" s="5">
        <v>40877</v>
      </c>
      <c r="B24" s="26">
        <v>172.5</v>
      </c>
      <c r="C24" s="6">
        <f t="shared" si="7"/>
        <v>171</v>
      </c>
      <c r="D24" s="26">
        <f t="shared" si="8"/>
        <v>-1.5</v>
      </c>
      <c r="E24" s="23"/>
      <c r="F24" s="26">
        <v>175</v>
      </c>
      <c r="G24" s="26">
        <v>172.5</v>
      </c>
      <c r="H24" s="26">
        <v>172.5</v>
      </c>
      <c r="I24" s="31">
        <v>1362</v>
      </c>
      <c r="J24" s="7"/>
      <c r="K24" s="26">
        <v>172.25</v>
      </c>
      <c r="L24" s="26">
        <v>169.25</v>
      </c>
      <c r="M24" s="26">
        <v>170.25</v>
      </c>
      <c r="N24" s="31">
        <v>2380</v>
      </c>
      <c r="O24" s="6">
        <f t="shared" si="9"/>
        <v>-2.25</v>
      </c>
      <c r="P24" s="7"/>
      <c r="Q24" s="26">
        <v>170.75</v>
      </c>
      <c r="R24" s="26">
        <v>169.5</v>
      </c>
      <c r="S24" s="26">
        <v>170</v>
      </c>
      <c r="T24" s="31">
        <v>1205</v>
      </c>
      <c r="U24" s="6">
        <f t="shared" si="12"/>
        <v>-0.25</v>
      </c>
      <c r="V24" s="7"/>
      <c r="W24" s="26">
        <v>171.5</v>
      </c>
      <c r="X24" s="26">
        <v>169.25</v>
      </c>
      <c r="Y24" s="26">
        <v>171</v>
      </c>
      <c r="Z24" s="31">
        <v>382</v>
      </c>
      <c r="AA24" s="26">
        <f t="shared" si="13"/>
        <v>1</v>
      </c>
      <c r="AB24" s="7"/>
      <c r="AC24" s="26"/>
      <c r="AD24" s="26"/>
      <c r="AE24" s="26"/>
      <c r="AF24" s="31"/>
      <c r="AG24" s="26" t="str">
        <f t="shared" si="10"/>
        <v>n/a</v>
      </c>
      <c r="AH24" s="7"/>
      <c r="AI24" s="26"/>
      <c r="AJ24" s="26"/>
      <c r="AK24" s="26"/>
      <c r="AL24" s="31"/>
      <c r="AM24" s="26" t="str">
        <f t="shared" si="11"/>
        <v>n/a</v>
      </c>
    </row>
    <row r="25" spans="1:39" ht="15" customHeight="1">
      <c r="A25" s="5">
        <v>40968</v>
      </c>
      <c r="B25" s="26">
        <v>175.25</v>
      </c>
      <c r="C25" s="6">
        <f t="shared" si="7"/>
        <v>173.5</v>
      </c>
      <c r="D25" s="26">
        <f t="shared" si="8"/>
        <v>-1.75</v>
      </c>
      <c r="E25" s="23"/>
      <c r="F25" s="26">
        <v>178</v>
      </c>
      <c r="G25" s="26">
        <v>175.75</v>
      </c>
      <c r="H25" s="26">
        <v>175.25</v>
      </c>
      <c r="I25" s="31">
        <v>59</v>
      </c>
      <c r="J25" s="7"/>
      <c r="K25" s="26">
        <v>175</v>
      </c>
      <c r="L25" s="26">
        <v>171.75</v>
      </c>
      <c r="M25" s="26">
        <v>172.75</v>
      </c>
      <c r="N25" s="31">
        <v>174</v>
      </c>
      <c r="O25" s="6">
        <f t="shared" si="9"/>
        <v>-2.5</v>
      </c>
      <c r="P25" s="7"/>
      <c r="Q25" s="26">
        <v>172.75</v>
      </c>
      <c r="R25" s="26">
        <v>172.25</v>
      </c>
      <c r="S25" s="26">
        <v>172.5</v>
      </c>
      <c r="T25" s="31">
        <v>102</v>
      </c>
      <c r="U25" s="6">
        <f t="shared" si="12"/>
        <v>-0.25</v>
      </c>
      <c r="V25" s="7"/>
      <c r="W25" s="26">
        <v>173.5</v>
      </c>
      <c r="X25" s="26">
        <v>172.25</v>
      </c>
      <c r="Y25" s="26">
        <v>173.5</v>
      </c>
      <c r="Z25" s="31">
        <v>34</v>
      </c>
      <c r="AA25" s="26">
        <f t="shared" si="13"/>
        <v>1</v>
      </c>
      <c r="AB25" s="7"/>
      <c r="AC25" s="26"/>
      <c r="AD25" s="26"/>
      <c r="AE25" s="26"/>
      <c r="AF25" s="31"/>
      <c r="AG25" s="26" t="str">
        <f t="shared" si="10"/>
        <v>n/a</v>
      </c>
      <c r="AH25" s="7"/>
      <c r="AI25" s="26"/>
      <c r="AJ25" s="26"/>
      <c r="AK25" s="26"/>
      <c r="AL25" s="31"/>
      <c r="AM25" s="26" t="str">
        <f t="shared" si="11"/>
        <v>n/a</v>
      </c>
    </row>
    <row r="26" spans="1:39" ht="15" customHeight="1">
      <c r="A26" s="5">
        <v>41029</v>
      </c>
      <c r="B26" s="26">
        <v>177.5</v>
      </c>
      <c r="C26" s="6">
        <f t="shared" si="7"/>
        <v>175.25</v>
      </c>
      <c r="D26" s="26">
        <f t="shared" si="8"/>
        <v>-2.25</v>
      </c>
      <c r="E26" s="23"/>
      <c r="F26" s="26">
        <v>178.75</v>
      </c>
      <c r="G26" s="26">
        <v>177.75</v>
      </c>
      <c r="H26" s="26">
        <v>177.5</v>
      </c>
      <c r="I26" s="31">
        <v>98</v>
      </c>
      <c r="J26" s="7"/>
      <c r="K26" s="26">
        <v>177</v>
      </c>
      <c r="L26" s="26">
        <v>174</v>
      </c>
      <c r="M26" s="26">
        <v>174.75</v>
      </c>
      <c r="N26" s="31">
        <v>241</v>
      </c>
      <c r="O26" s="6">
        <f t="shared" si="9"/>
        <v>-2.75</v>
      </c>
      <c r="P26" s="7"/>
      <c r="Q26" s="26">
        <v>174.75</v>
      </c>
      <c r="R26" s="26">
        <v>174</v>
      </c>
      <c r="S26" s="26">
        <v>174.25</v>
      </c>
      <c r="T26" s="31">
        <v>40</v>
      </c>
      <c r="U26" s="6">
        <f t="shared" si="12"/>
        <v>-0.5</v>
      </c>
      <c r="V26" s="7"/>
      <c r="W26" s="26">
        <v>175.75</v>
      </c>
      <c r="X26" s="26">
        <v>174.5</v>
      </c>
      <c r="Y26" s="26">
        <v>175.25</v>
      </c>
      <c r="Z26" s="31">
        <v>15</v>
      </c>
      <c r="AA26" s="26">
        <f t="shared" si="13"/>
        <v>1</v>
      </c>
      <c r="AB26" s="7"/>
      <c r="AC26" s="26"/>
      <c r="AD26" s="26"/>
      <c r="AE26" s="26"/>
      <c r="AF26" s="31"/>
      <c r="AG26" s="26" t="str">
        <f t="shared" si="10"/>
        <v>n/a</v>
      </c>
      <c r="AH26" s="7"/>
      <c r="AI26" s="26"/>
      <c r="AJ26" s="26"/>
      <c r="AK26" s="26"/>
      <c r="AL26" s="31"/>
      <c r="AM26" s="26" t="str">
        <f t="shared" si="11"/>
        <v>n/a</v>
      </c>
    </row>
    <row r="27" spans="1:39" ht="15" customHeight="1">
      <c r="A27" s="5">
        <v>41152</v>
      </c>
      <c r="B27" s="26">
        <v>178</v>
      </c>
      <c r="C27" s="6">
        <f t="shared" si="7"/>
        <v>178</v>
      </c>
      <c r="D27" s="26">
        <f t="shared" si="8"/>
        <v>0</v>
      </c>
      <c r="E27" s="23"/>
      <c r="F27" s="26">
        <v>179.25</v>
      </c>
      <c r="G27" s="26">
        <v>178</v>
      </c>
      <c r="H27" s="26">
        <v>178</v>
      </c>
      <c r="I27" s="31">
        <v>23</v>
      </c>
      <c r="J27" s="7"/>
      <c r="K27" s="26">
        <v>177</v>
      </c>
      <c r="L27" s="26">
        <v>176.5</v>
      </c>
      <c r="M27" s="26">
        <v>177</v>
      </c>
      <c r="N27" s="31">
        <v>8</v>
      </c>
      <c r="O27" s="6">
        <f t="shared" si="9"/>
        <v>-1</v>
      </c>
      <c r="P27" s="7"/>
      <c r="Q27" s="26">
        <v>176.5</v>
      </c>
      <c r="R27" s="26">
        <v>176.5</v>
      </c>
      <c r="S27" s="26">
        <v>176.5</v>
      </c>
      <c r="T27" s="31">
        <v>6</v>
      </c>
      <c r="U27" s="6">
        <f t="shared" si="12"/>
        <v>-0.5</v>
      </c>
      <c r="V27" s="7"/>
      <c r="W27" s="26">
        <v>176.5</v>
      </c>
      <c r="X27" s="26">
        <v>176</v>
      </c>
      <c r="Y27" s="26">
        <v>178</v>
      </c>
      <c r="Z27" s="31">
        <v>7</v>
      </c>
      <c r="AA27" s="26">
        <f t="shared" si="13"/>
        <v>1.5</v>
      </c>
      <c r="AB27" s="7"/>
      <c r="AC27" s="26"/>
      <c r="AD27" s="26"/>
      <c r="AE27" s="26"/>
      <c r="AF27" s="31"/>
      <c r="AG27" s="26" t="str">
        <f t="shared" si="10"/>
        <v>n/a</v>
      </c>
      <c r="AH27" s="7"/>
      <c r="AI27" s="26"/>
      <c r="AJ27" s="26"/>
      <c r="AK27" s="26"/>
      <c r="AL27" s="31"/>
      <c r="AM27" s="26" t="str">
        <f t="shared" si="11"/>
        <v>n/a</v>
      </c>
    </row>
    <row r="28" spans="1:39" ht="15" customHeight="1">
      <c r="A28" s="5">
        <v>41243</v>
      </c>
      <c r="B28" s="26">
        <v>180.75</v>
      </c>
      <c r="C28" s="6">
        <f t="shared" si="7"/>
        <v>180.75</v>
      </c>
      <c r="D28" s="26">
        <f t="shared" si="8"/>
        <v>0</v>
      </c>
      <c r="E28" s="23"/>
      <c r="F28" s="26">
        <v>181</v>
      </c>
      <c r="G28" s="26">
        <v>180.75</v>
      </c>
      <c r="H28" s="26">
        <v>180.75</v>
      </c>
      <c r="I28" s="31">
        <v>20</v>
      </c>
      <c r="J28" s="7"/>
      <c r="K28" s="26">
        <v>180.5</v>
      </c>
      <c r="L28" s="26">
        <v>179.25</v>
      </c>
      <c r="M28" s="26">
        <v>179.75</v>
      </c>
      <c r="N28" s="31">
        <v>54</v>
      </c>
      <c r="O28" s="6">
        <f t="shared" si="9"/>
        <v>-1</v>
      </c>
      <c r="P28" s="7"/>
      <c r="Q28" s="26">
        <v>179.5</v>
      </c>
      <c r="R28" s="26">
        <v>179</v>
      </c>
      <c r="S28" s="26">
        <v>179.25</v>
      </c>
      <c r="T28" s="31">
        <v>40</v>
      </c>
      <c r="U28" s="6">
        <f t="shared" si="12"/>
        <v>-0.5</v>
      </c>
      <c r="V28" s="7"/>
      <c r="W28" s="26">
        <v>181</v>
      </c>
      <c r="X28" s="26">
        <v>178.75</v>
      </c>
      <c r="Y28" s="26">
        <v>180.75</v>
      </c>
      <c r="Z28" s="31">
        <v>10</v>
      </c>
      <c r="AA28" s="26">
        <f t="shared" si="13"/>
        <v>1.5</v>
      </c>
      <c r="AB28" s="7"/>
      <c r="AC28" s="26"/>
      <c r="AD28" s="26"/>
      <c r="AE28" s="26"/>
      <c r="AF28" s="31"/>
      <c r="AG28" s="26" t="str">
        <f t="shared" si="10"/>
        <v>n/a</v>
      </c>
      <c r="AH28" s="7"/>
      <c r="AI28" s="26"/>
      <c r="AJ28" s="26"/>
      <c r="AK28" s="26"/>
      <c r="AL28" s="31"/>
      <c r="AM28" s="26" t="str">
        <f t="shared" si="11"/>
        <v>n/a</v>
      </c>
    </row>
    <row r="29" spans="1:39" ht="15" customHeight="1">
      <c r="A29" s="5">
        <v>41333</v>
      </c>
      <c r="B29" s="26">
        <v>183</v>
      </c>
      <c r="C29" s="6">
        <f t="shared" si="7"/>
        <v>184.5</v>
      </c>
      <c r="D29" s="26">
        <f t="shared" si="8"/>
        <v>1.5</v>
      </c>
      <c r="E29" s="23"/>
      <c r="F29" s="26">
        <v>0</v>
      </c>
      <c r="G29" s="26">
        <v>0</v>
      </c>
      <c r="H29" s="26">
        <v>183</v>
      </c>
      <c r="I29" s="31">
        <v>0</v>
      </c>
      <c r="J29" s="7"/>
      <c r="K29" s="26">
        <v>183</v>
      </c>
      <c r="L29" s="26">
        <v>182</v>
      </c>
      <c r="M29" s="26">
        <v>184.5</v>
      </c>
      <c r="N29" s="31">
        <v>4</v>
      </c>
      <c r="O29" s="6">
        <f t="shared" si="9"/>
        <v>1.5</v>
      </c>
      <c r="P29" s="7"/>
      <c r="Q29" s="26">
        <v>0</v>
      </c>
      <c r="R29" s="26">
        <v>0</v>
      </c>
      <c r="S29" s="26">
        <v>184</v>
      </c>
      <c r="T29" s="31">
        <v>0</v>
      </c>
      <c r="U29" s="6">
        <f t="shared" si="12"/>
        <v>-0.5</v>
      </c>
      <c r="V29" s="7"/>
      <c r="W29" s="26">
        <v>0</v>
      </c>
      <c r="X29" s="26">
        <v>0</v>
      </c>
      <c r="Y29" s="26">
        <v>184.5</v>
      </c>
      <c r="Z29" s="31">
        <v>0</v>
      </c>
      <c r="AA29" s="26">
        <f t="shared" si="13"/>
        <v>0.5</v>
      </c>
      <c r="AB29" s="7"/>
      <c r="AC29" s="26"/>
      <c r="AD29" s="26"/>
      <c r="AE29" s="26"/>
      <c r="AF29" s="31"/>
      <c r="AG29" s="26" t="str">
        <f t="shared" si="10"/>
        <v>n/a</v>
      </c>
      <c r="AH29" s="7"/>
      <c r="AI29" s="26"/>
      <c r="AJ29" s="26"/>
      <c r="AK29" s="26"/>
      <c r="AL29" s="31"/>
      <c r="AM29" s="26" t="str">
        <f t="shared" si="11"/>
        <v>n/a</v>
      </c>
    </row>
    <row r="30" spans="1:39" ht="15" customHeight="1">
      <c r="A30" s="5">
        <v>41394</v>
      </c>
      <c r="B30" s="26">
        <v>184</v>
      </c>
      <c r="C30" s="6">
        <f t="shared" si="7"/>
        <v>182</v>
      </c>
      <c r="D30" s="26">
        <f t="shared" si="8"/>
        <v>-2</v>
      </c>
      <c r="E30" s="23"/>
      <c r="F30" s="26">
        <v>0</v>
      </c>
      <c r="G30" s="26">
        <v>0</v>
      </c>
      <c r="H30" s="26">
        <v>184</v>
      </c>
      <c r="I30" s="31">
        <v>0</v>
      </c>
      <c r="J30" s="7"/>
      <c r="K30" s="26">
        <v>184</v>
      </c>
      <c r="L30" s="26">
        <v>183</v>
      </c>
      <c r="M30" s="26">
        <v>182</v>
      </c>
      <c r="N30" s="31">
        <v>4</v>
      </c>
      <c r="O30" s="6">
        <f t="shared" si="9"/>
        <v>-2</v>
      </c>
      <c r="P30" s="7"/>
      <c r="Q30" s="26">
        <v>0</v>
      </c>
      <c r="R30" s="26">
        <v>0</v>
      </c>
      <c r="S30" s="26">
        <v>182</v>
      </c>
      <c r="T30" s="31">
        <v>0</v>
      </c>
      <c r="U30" s="6">
        <f t="shared" si="12"/>
        <v>0</v>
      </c>
      <c r="V30" s="7"/>
      <c r="W30" s="26">
        <v>0</v>
      </c>
      <c r="X30" s="26">
        <v>0</v>
      </c>
      <c r="Y30" s="26">
        <v>182</v>
      </c>
      <c r="Z30" s="31">
        <v>0</v>
      </c>
      <c r="AA30" s="26">
        <f t="shared" si="13"/>
        <v>0</v>
      </c>
      <c r="AB30" s="7"/>
      <c r="AC30" s="26"/>
      <c r="AD30" s="26"/>
      <c r="AE30" s="26"/>
      <c r="AF30" s="31"/>
      <c r="AG30" s="26" t="str">
        <f t="shared" si="10"/>
        <v>n/a</v>
      </c>
      <c r="AH30" s="7"/>
      <c r="AI30" s="26"/>
      <c r="AJ30" s="26"/>
      <c r="AK30" s="26"/>
      <c r="AL30" s="31"/>
      <c r="AM30" s="26" t="str">
        <f t="shared" si="11"/>
        <v>n/a</v>
      </c>
    </row>
    <row r="31" spans="1:39" ht="15" customHeight="1">
      <c r="A31" s="5"/>
      <c r="C31" s="6"/>
      <c r="D31" s="26"/>
      <c r="E31" s="23"/>
      <c r="J31" s="7"/>
      <c r="K31" s="26"/>
      <c r="L31" s="26"/>
      <c r="M31" s="26"/>
      <c r="N31" s="31" t="s">
        <v>20</v>
      </c>
      <c r="O31" s="26"/>
      <c r="P31" s="7"/>
      <c r="Q31" s="26"/>
      <c r="R31" s="26"/>
      <c r="S31" s="26"/>
      <c r="T31" s="31"/>
      <c r="U31" s="26"/>
      <c r="V31" s="7"/>
      <c r="W31" s="26"/>
      <c r="X31" s="26"/>
      <c r="Y31" s="26"/>
      <c r="Z31" s="31" t="s">
        <v>18</v>
      </c>
      <c r="AA31" s="26"/>
      <c r="AB31" s="7"/>
      <c r="AC31" s="26"/>
      <c r="AD31" s="26"/>
      <c r="AE31" s="26"/>
      <c r="AF31" s="31"/>
      <c r="AG31" s="26"/>
      <c r="AH31" s="7"/>
      <c r="AI31" s="30"/>
      <c r="AJ31" s="26"/>
      <c r="AK31" s="26"/>
      <c r="AL31" s="31"/>
      <c r="AM31" s="26"/>
    </row>
    <row r="32" spans="1:39" ht="15" customHeight="1">
      <c r="A32" s="13"/>
      <c r="B32" s="13"/>
      <c r="C32" s="13"/>
      <c r="D32" s="13"/>
      <c r="E32" s="13"/>
      <c r="F32" s="13"/>
      <c r="G32" s="13"/>
      <c r="H32" s="13"/>
      <c r="I32" s="31">
        <f>SUM(I19:I29)</f>
        <v>58739</v>
      </c>
      <c r="J32" s="11"/>
      <c r="K32" s="32"/>
      <c r="L32" s="32"/>
      <c r="M32" s="32"/>
      <c r="N32" s="31">
        <f>SUM(N19:N30)</f>
        <v>62737</v>
      </c>
      <c r="O32" s="32"/>
      <c r="P32" s="11"/>
      <c r="Q32" s="11"/>
      <c r="R32" s="11"/>
      <c r="S32" s="11"/>
      <c r="T32" s="31">
        <f>SUM(T19:T30)</f>
        <v>31317</v>
      </c>
      <c r="U32" s="13"/>
      <c r="V32" s="13"/>
      <c r="W32" s="13"/>
      <c r="X32" s="13"/>
      <c r="Y32" s="13"/>
      <c r="Z32" s="31">
        <f>SUM(Z19:Z30)</f>
        <v>54504</v>
      </c>
      <c r="AA32" s="11"/>
      <c r="AB32" s="11"/>
      <c r="AC32" s="11"/>
      <c r="AD32" s="11"/>
      <c r="AE32" s="11"/>
      <c r="AF32" s="31">
        <f>SUM(AF19:AF30)</f>
        <v>0</v>
      </c>
      <c r="AG32" s="11"/>
      <c r="AH32" s="11"/>
      <c r="AI32" s="11"/>
      <c r="AJ32" s="11"/>
      <c r="AK32" s="11"/>
      <c r="AL32" s="31">
        <f>SUM(AL19:AL30)</f>
        <v>0</v>
      </c>
      <c r="AM32" s="25"/>
    </row>
    <row r="33" spans="1:39" ht="1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28"/>
    </row>
    <row r="34" spans="1:39" ht="15" customHeight="1">
      <c r="A34" s="13"/>
      <c r="B34" s="13"/>
      <c r="C34" s="13"/>
      <c r="D34" s="13"/>
      <c r="E34" s="13"/>
      <c r="F34" s="13"/>
      <c r="G34" s="46"/>
      <c r="H34" s="4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8"/>
    </row>
    <row r="35" spans="1:39" ht="15" customHeight="1">
      <c r="A35" s="17" t="s">
        <v>22</v>
      </c>
      <c r="B35" s="18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8"/>
    </row>
    <row r="36" spans="1:39" ht="15" customHeight="1">
      <c r="A36" s="19" t="s">
        <v>7</v>
      </c>
      <c r="B36" s="42">
        <f>MIN(G3,L3,R3,X3,AD3,AJ3)</f>
        <v>108.75</v>
      </c>
      <c r="C36" s="19"/>
      <c r="D36" s="19" t="s">
        <v>8</v>
      </c>
      <c r="E36" s="19"/>
      <c r="F36" s="36">
        <f>SUM(I14+N14+T14+Z14+AF14+AL14)</f>
        <v>4771</v>
      </c>
      <c r="G36" s="13"/>
      <c r="H36" s="13"/>
      <c r="I36" s="13"/>
      <c r="J36" s="13"/>
      <c r="K36" s="3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8"/>
    </row>
    <row r="37" spans="1:39" ht="15" customHeight="1">
      <c r="A37" s="19" t="s">
        <v>9</v>
      </c>
      <c r="B37" s="42">
        <f>MAX(F3,K3,Q3,W3,AC3,AI5)</f>
        <v>112</v>
      </c>
      <c r="C37" s="19"/>
      <c r="D37" s="19" t="s">
        <v>10</v>
      </c>
      <c r="E37" s="19"/>
      <c r="F37" s="36">
        <f>F36/F38</f>
        <v>1192.75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8"/>
    </row>
    <row r="38" spans="1:39" ht="15" customHeight="1">
      <c r="A38" s="18"/>
      <c r="B38" s="18"/>
      <c r="C38" s="13"/>
      <c r="D38" s="18"/>
      <c r="E38" s="13"/>
      <c r="F38" s="21">
        <f>COUNTIF(I14:AL14,"&gt;0")</f>
        <v>4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8"/>
    </row>
    <row r="39" spans="1:39" ht="15" customHeight="1">
      <c r="A39" s="17" t="s">
        <v>21</v>
      </c>
      <c r="B39" s="18"/>
      <c r="C39" s="13"/>
      <c r="D39" s="1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8"/>
    </row>
    <row r="40" spans="1:39" ht="15" customHeight="1">
      <c r="A40" s="19" t="s">
        <v>7</v>
      </c>
      <c r="B40" s="42">
        <f>MIN(G19,L19,R19,X19,AD19,AJ19)</f>
        <v>148.5</v>
      </c>
      <c r="C40" s="19"/>
      <c r="D40" s="19" t="s">
        <v>8</v>
      </c>
      <c r="E40" s="19"/>
      <c r="F40" s="36">
        <f>SUM(I32+N32+T32+Z32+AF32+AL32)</f>
        <v>207297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8"/>
    </row>
    <row r="41" spans="1:39" ht="15" customHeight="1">
      <c r="A41" s="19" t="s">
        <v>9</v>
      </c>
      <c r="B41" s="35">
        <f>MAX(F19,Q19,K19,W19,AC19,AI19)</f>
        <v>158</v>
      </c>
      <c r="C41" s="19"/>
      <c r="D41" s="19" t="s">
        <v>10</v>
      </c>
      <c r="E41" s="19"/>
      <c r="F41" s="36">
        <f>F40/F42</f>
        <v>51824.25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8"/>
    </row>
    <row r="42" spans="1:39" ht="15" customHeight="1">
      <c r="A42" s="13"/>
      <c r="B42" s="13"/>
      <c r="C42" s="13"/>
      <c r="D42" s="13"/>
      <c r="E42" s="13"/>
      <c r="F42" s="21">
        <f>COUNTIF(I32:AL32,"&gt;0")</f>
        <v>4</v>
      </c>
      <c r="G42" s="13"/>
      <c r="H42" s="22" t="s">
        <v>11</v>
      </c>
      <c r="I42" s="22" t="s">
        <v>12</v>
      </c>
      <c r="J42" s="13"/>
      <c r="K42" s="13"/>
      <c r="L42" s="13"/>
      <c r="M42" s="22" t="s">
        <v>11</v>
      </c>
      <c r="N42" s="22" t="s">
        <v>12</v>
      </c>
      <c r="O42" s="13"/>
      <c r="P42" s="13"/>
      <c r="Q42" s="13"/>
      <c r="R42" s="13"/>
      <c r="S42" s="22" t="s">
        <v>11</v>
      </c>
      <c r="T42" s="22" t="s">
        <v>12</v>
      </c>
      <c r="U42" s="13"/>
      <c r="V42" s="13"/>
      <c r="W42" s="13"/>
      <c r="X42" s="13"/>
      <c r="Y42" s="22" t="s">
        <v>11</v>
      </c>
      <c r="Z42" s="22" t="s">
        <v>12</v>
      </c>
      <c r="AA42" s="13"/>
      <c r="AB42" s="13"/>
      <c r="AC42" s="13"/>
      <c r="AD42" s="13"/>
      <c r="AE42" s="22" t="s">
        <v>11</v>
      </c>
      <c r="AF42" s="22" t="s">
        <v>12</v>
      </c>
      <c r="AG42" s="13"/>
      <c r="AH42" s="13"/>
      <c r="AI42" s="13"/>
      <c r="AJ42" s="13"/>
      <c r="AK42" s="22" t="s">
        <v>11</v>
      </c>
      <c r="AL42" s="22" t="s">
        <v>12</v>
      </c>
      <c r="AM42" s="28"/>
    </row>
    <row r="43" spans="1:39" ht="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8"/>
    </row>
    <row r="44" spans="1:39" ht="15" customHeight="1">
      <c r="A44" s="13"/>
      <c r="B44" s="13"/>
      <c r="C44" s="13"/>
      <c r="D44" s="13"/>
      <c r="E44" s="13"/>
      <c r="F44" s="13"/>
      <c r="G44" s="5">
        <v>40482</v>
      </c>
      <c r="H44" s="30">
        <f>H19*H$18</f>
        <v>120.84134</v>
      </c>
      <c r="I44" s="30">
        <f>H44-H3</f>
        <v>9.2913400000000053</v>
      </c>
      <c r="J44" s="13"/>
      <c r="K44" s="13"/>
      <c r="L44" s="5">
        <v>40482</v>
      </c>
      <c r="M44" s="30">
        <f>M19*M$18</f>
        <v>118.73125</v>
      </c>
      <c r="N44" s="30">
        <f>M44-M3</f>
        <v>8.2312500000000028</v>
      </c>
      <c r="O44" s="13"/>
      <c r="P44" s="13"/>
      <c r="Q44" s="13"/>
      <c r="R44" s="5">
        <v>40482</v>
      </c>
      <c r="S44" s="30">
        <f>S19*S$18</f>
        <v>118.003345</v>
      </c>
      <c r="T44" s="30">
        <f>S44-S3</f>
        <v>8.2533449999999959</v>
      </c>
      <c r="U44" s="13"/>
      <c r="V44" s="13"/>
      <c r="W44" s="13"/>
      <c r="X44" s="5">
        <v>40482</v>
      </c>
      <c r="Y44" s="30">
        <f>Y19*Y$18</f>
        <v>119.55437000000001</v>
      </c>
      <c r="Z44" s="30">
        <f>Y44-Y3</f>
        <v>10.054370000000006</v>
      </c>
      <c r="AA44" s="13"/>
      <c r="AB44" s="13"/>
      <c r="AC44" s="13"/>
      <c r="AD44" s="5">
        <v>40482</v>
      </c>
      <c r="AE44" s="30">
        <f>AE19*AE$18</f>
        <v>0</v>
      </c>
      <c r="AF44" s="30">
        <f>AE44-AE3</f>
        <v>0</v>
      </c>
      <c r="AG44" s="13"/>
      <c r="AH44" s="13"/>
      <c r="AI44" s="13"/>
      <c r="AJ44" s="5">
        <v>40482</v>
      </c>
      <c r="AK44" s="30">
        <f>AK19*AK$18</f>
        <v>0</v>
      </c>
      <c r="AL44" s="30">
        <f>AK44-AK3</f>
        <v>0</v>
      </c>
      <c r="AM44" s="28"/>
    </row>
    <row r="45" spans="1:39" ht="15" customHeight="1">
      <c r="A45" s="13"/>
      <c r="B45" s="13"/>
      <c r="C45" s="13"/>
      <c r="D45" s="13"/>
      <c r="E45" s="13"/>
      <c r="F45" s="13"/>
      <c r="G45" s="5">
        <v>40543</v>
      </c>
      <c r="H45" s="30">
        <f>H20*H$18</f>
        <v>124.18711</v>
      </c>
      <c r="I45" s="30">
        <f>H45-H4</f>
        <v>10.637110000000007</v>
      </c>
      <c r="J45" s="13"/>
      <c r="K45" s="13"/>
      <c r="L45" s="5">
        <v>40543</v>
      </c>
      <c r="M45" s="30">
        <f>M20*M$18</f>
        <v>121.87125</v>
      </c>
      <c r="N45" s="30">
        <f>M45-M4</f>
        <v>9.8712500000000034</v>
      </c>
      <c r="O45" s="13"/>
      <c r="P45" s="13"/>
      <c r="Q45" s="13"/>
      <c r="R45" s="5">
        <v>40543</v>
      </c>
      <c r="S45" s="30">
        <f>S20*S$18</f>
        <v>120.75217499999999</v>
      </c>
      <c r="T45" s="30">
        <f>S45-S4</f>
        <v>8.752174999999994</v>
      </c>
      <c r="U45" s="13"/>
      <c r="V45" s="13"/>
      <c r="W45" s="13"/>
      <c r="X45" s="5">
        <v>40543</v>
      </c>
      <c r="Y45" s="30">
        <f>Y20*Y$18</f>
        <v>121.70674000000001</v>
      </c>
      <c r="Z45" s="30">
        <f>Y45-Y4</f>
        <v>9.7567400000000077</v>
      </c>
      <c r="AA45" s="13"/>
      <c r="AB45" s="13"/>
      <c r="AC45" s="13"/>
      <c r="AD45" s="5">
        <v>40543</v>
      </c>
      <c r="AE45" s="30">
        <f>AE20*AE$18</f>
        <v>0</v>
      </c>
      <c r="AF45" s="30">
        <f>AE45-AE4</f>
        <v>0</v>
      </c>
      <c r="AG45" s="13"/>
      <c r="AH45" s="13"/>
      <c r="AI45" s="13"/>
      <c r="AJ45" s="5">
        <v>40543</v>
      </c>
      <c r="AK45" s="30">
        <f>AK20*AK$18</f>
        <v>0</v>
      </c>
      <c r="AL45" s="30">
        <f>AK45-AK4</f>
        <v>0</v>
      </c>
      <c r="AM45" s="28"/>
    </row>
    <row r="46" spans="1:39" ht="15" customHeight="1">
      <c r="A46" s="45"/>
      <c r="B46" s="43"/>
      <c r="C46" s="43"/>
      <c r="D46" s="43"/>
      <c r="E46" s="43"/>
      <c r="F46" s="43"/>
      <c r="G46" s="5">
        <v>40602</v>
      </c>
      <c r="H46" s="30">
        <f>H21*H$18</f>
        <v>125.56478000000001</v>
      </c>
      <c r="I46" s="30">
        <f>H46-H5</f>
        <v>10.214780000000019</v>
      </c>
      <c r="J46" s="43"/>
      <c r="K46" s="43"/>
      <c r="L46" s="5">
        <v>40602</v>
      </c>
      <c r="M46" s="30">
        <f>M21*M$18</f>
        <v>123.04875</v>
      </c>
      <c r="N46" s="30">
        <f>M46-M5</f>
        <v>8.0487499999999983</v>
      </c>
      <c r="O46" s="43"/>
      <c r="P46" s="43"/>
      <c r="Q46" s="43"/>
      <c r="R46" s="5">
        <v>40602</v>
      </c>
      <c r="S46" s="30">
        <f>S21*S$18</f>
        <v>122.322935</v>
      </c>
      <c r="T46" s="30">
        <f>S46-S5</f>
        <v>8.3229350000000011</v>
      </c>
      <c r="U46" s="43"/>
      <c r="V46" s="43"/>
      <c r="W46" s="43"/>
      <c r="X46" s="5">
        <v>40602</v>
      </c>
      <c r="Y46" s="30">
        <f>Y21*Y$18</f>
        <v>123.46777</v>
      </c>
      <c r="Z46" s="30">
        <f>Y46-Y5</f>
        <v>9.7177700000000016</v>
      </c>
      <c r="AA46" s="43"/>
      <c r="AB46" s="43"/>
      <c r="AC46" s="43"/>
      <c r="AD46" s="5">
        <v>40602</v>
      </c>
      <c r="AE46" s="30">
        <f>AE21*AE$18</f>
        <v>0</v>
      </c>
      <c r="AF46" s="30">
        <f>AE46-AE5</f>
        <v>0</v>
      </c>
      <c r="AG46" s="43"/>
      <c r="AH46" s="43"/>
      <c r="AI46" s="43"/>
      <c r="AJ46" s="5">
        <v>40602</v>
      </c>
      <c r="AK46" s="30">
        <f>AK21*AK$18</f>
        <v>0</v>
      </c>
      <c r="AL46" s="30">
        <f>AK46-AK5</f>
        <v>0</v>
      </c>
      <c r="AM46" s="44"/>
    </row>
    <row r="47" spans="1:39" ht="15" customHeight="1">
      <c r="G47" s="5">
        <v>40663</v>
      </c>
      <c r="H47" s="30">
        <f>H22*H$18</f>
        <v>127.13926000000001</v>
      </c>
      <c r="I47" s="30">
        <f>H47-H6</f>
        <v>9.7392600000000016</v>
      </c>
      <c r="L47" s="5">
        <v>40663</v>
      </c>
      <c r="M47" s="30">
        <f>M22*M$18</f>
        <v>124.81500000000001</v>
      </c>
      <c r="N47" s="30">
        <f>M47-M6</f>
        <v>8.3150000000000119</v>
      </c>
      <c r="R47" s="5">
        <v>40663</v>
      </c>
      <c r="S47" s="30">
        <f>S22*S$18</f>
        <v>123.69735</v>
      </c>
      <c r="T47" s="30">
        <f>S47-S6</f>
        <v>7.7973499999999945</v>
      </c>
      <c r="X47" s="5">
        <v>40663</v>
      </c>
      <c r="Y47" s="30">
        <f>Y22*Y$18</f>
        <v>124.83746000000001</v>
      </c>
      <c r="Z47" s="30">
        <f>Y47-Y6</f>
        <v>9.0874600000000072</v>
      </c>
      <c r="AD47" s="5">
        <v>40663</v>
      </c>
      <c r="AE47" s="30">
        <f>AE22*AE$18</f>
        <v>0</v>
      </c>
      <c r="AF47" s="30">
        <f>AE47-AE6</f>
        <v>0</v>
      </c>
      <c r="AJ47" s="5">
        <v>40663</v>
      </c>
      <c r="AK47" s="30">
        <f>AK22*AK$18</f>
        <v>0</v>
      </c>
      <c r="AL47" s="30">
        <f>AK47-AK6</f>
        <v>0</v>
      </c>
    </row>
    <row r="48" spans="1:39" ht="15" customHeight="1"/>
  </sheetData>
  <mergeCells count="8">
    <mergeCell ref="AI1:AM1"/>
    <mergeCell ref="A17:D17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showGridLines="0" workbookViewId="0">
      <selection activeCell="F13" sqref="F13"/>
    </sheetView>
  </sheetViews>
  <sheetFormatPr baseColWidth="10" defaultColWidth="10.28515625" defaultRowHeight="20" customHeight="1" x14ac:dyDescent="0"/>
  <cols>
    <col min="1" max="4" width="10.28515625" style="1"/>
    <col min="5" max="5" width="3.42578125" style="1" customWidth="1"/>
    <col min="6" max="7" width="10.28515625" style="1" customWidth="1"/>
    <col min="8" max="9" width="10.28515625" style="1"/>
    <col min="10" max="10" width="3.42578125" style="1" customWidth="1"/>
    <col min="11" max="12" width="10.28515625" style="1" customWidth="1"/>
    <col min="13" max="15" width="10.28515625" style="1"/>
    <col min="16" max="16" width="3.42578125" style="1" customWidth="1"/>
    <col min="17" max="18" width="10.28515625" style="1" customWidth="1"/>
    <col min="19" max="21" width="10.28515625" style="1"/>
    <col min="22" max="22" width="3.42578125" style="1" customWidth="1"/>
    <col min="23" max="24" width="10.28515625" style="1" customWidth="1"/>
    <col min="25" max="27" width="10.28515625" style="1"/>
    <col min="28" max="28" width="3.42578125" style="1" customWidth="1"/>
    <col min="29" max="30" width="10.28515625" style="1" customWidth="1"/>
    <col min="31" max="33" width="10.28515625" style="1"/>
    <col min="34" max="34" width="3.42578125" style="1" customWidth="1"/>
    <col min="35" max="36" width="10.28515625" style="1" customWidth="1"/>
    <col min="37" max="16384" width="10.28515625" style="1"/>
  </cols>
  <sheetData>
    <row r="1" spans="1:39" ht="15" customHeight="1">
      <c r="A1" s="13"/>
      <c r="B1" s="13"/>
      <c r="C1" s="13"/>
      <c r="D1" s="13"/>
      <c r="E1" s="14"/>
      <c r="F1" s="52"/>
      <c r="G1" s="52"/>
      <c r="H1" s="52"/>
      <c r="I1" s="52"/>
      <c r="J1" s="14"/>
      <c r="K1" s="52"/>
      <c r="L1" s="52"/>
      <c r="M1" s="52"/>
      <c r="N1" s="52"/>
      <c r="O1" s="52"/>
      <c r="P1" s="14"/>
      <c r="Q1" s="52"/>
      <c r="R1" s="52"/>
      <c r="S1" s="52"/>
      <c r="T1" s="52"/>
      <c r="U1" s="52"/>
      <c r="V1" s="14"/>
      <c r="W1" s="52"/>
      <c r="X1" s="52"/>
      <c r="Y1" s="52"/>
      <c r="Z1" s="52"/>
      <c r="AA1" s="52"/>
      <c r="AB1" s="14"/>
      <c r="AC1" s="52"/>
      <c r="AD1" s="52"/>
      <c r="AE1" s="52"/>
      <c r="AF1" s="52"/>
      <c r="AG1" s="52"/>
      <c r="AH1" s="14"/>
      <c r="AI1" s="52"/>
      <c r="AJ1" s="52"/>
      <c r="AK1" s="52"/>
      <c r="AL1" s="52"/>
      <c r="AM1" s="52"/>
    </row>
    <row r="2" spans="1:39" ht="16" customHeight="1">
      <c r="A2" s="48" t="s">
        <v>13</v>
      </c>
      <c r="B2" s="48"/>
      <c r="C2" s="48"/>
      <c r="D2" s="48"/>
      <c r="E2" s="14"/>
      <c r="F2" s="47">
        <f>'Wheat - Table 1'!F1:I1</f>
        <v>40439</v>
      </c>
      <c r="G2" s="47"/>
      <c r="H2" s="47"/>
      <c r="I2" s="47"/>
      <c r="J2" s="14"/>
      <c r="K2" s="49">
        <f>'Wheat - Table 1'!K1:O1</f>
        <v>40442</v>
      </c>
      <c r="L2" s="50"/>
      <c r="M2" s="50"/>
      <c r="N2" s="50"/>
      <c r="O2" s="51"/>
      <c r="P2" s="14"/>
      <c r="Q2" s="49">
        <f>'Wheat - Table 1'!Q1:U1</f>
        <v>40443</v>
      </c>
      <c r="R2" s="50"/>
      <c r="S2" s="50"/>
      <c r="T2" s="50"/>
      <c r="U2" s="51"/>
      <c r="V2" s="14"/>
      <c r="W2" s="49">
        <f>'Wheat - Table 1'!W1:AA1</f>
        <v>40444</v>
      </c>
      <c r="X2" s="50"/>
      <c r="Y2" s="50"/>
      <c r="Z2" s="50"/>
      <c r="AA2" s="51"/>
      <c r="AB2" s="14"/>
      <c r="AC2" s="49">
        <f>'Wheat - Table 1'!AC1:AG1</f>
        <v>40445</v>
      </c>
      <c r="AD2" s="50"/>
      <c r="AE2" s="50"/>
      <c r="AF2" s="50"/>
      <c r="AG2" s="51"/>
      <c r="AH2" s="14"/>
      <c r="AI2" s="49">
        <f>'Wheat - Table 1'!AI1:AM1</f>
        <v>40446</v>
      </c>
      <c r="AJ2" s="50"/>
      <c r="AK2" s="50"/>
      <c r="AL2" s="50"/>
      <c r="AM2" s="51"/>
    </row>
    <row r="3" spans="1:39" ht="16" customHeight="1">
      <c r="A3" s="3" t="s">
        <v>0</v>
      </c>
      <c r="B3" s="39">
        <f>'Wheat - Table 1'!B2</f>
        <v>40439</v>
      </c>
      <c r="C3" s="39">
        <f>IF(ISBLANK(M4),F2,IF(ISBLANK(S4),K2,IF(ISBLANK(Y4),Q2,IF(ISBLANK(AE4),W2,IF(ISBLANK(AK4),AC2,AI2)))))</f>
        <v>40444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>
      <c r="A4" s="5">
        <v>40482</v>
      </c>
      <c r="B4" s="26">
        <v>318.25</v>
      </c>
      <c r="C4" s="26">
        <f t="shared" ref="C4:C13" si="0">IF(ISBLANK(M4),H4,IF(ISBLANK(S4),M4,IF(ISBLANK(Y4),S4,IF(ISBLANK(AE4),Y4,IF(ISBLANK(AK4),AE4,AK4)))))</f>
        <v>314.75</v>
      </c>
      <c r="D4" s="26">
        <f t="shared" ref="D4:D13" si="1">IF(C4=0,"n/a",C4-B4)</f>
        <v>-3.5</v>
      </c>
      <c r="E4" s="7"/>
      <c r="F4" s="26">
        <v>322.25</v>
      </c>
      <c r="G4" s="26">
        <v>318</v>
      </c>
      <c r="H4" s="26">
        <v>318.25</v>
      </c>
      <c r="I4" s="31">
        <v>4729</v>
      </c>
      <c r="J4" s="7"/>
      <c r="K4" s="26">
        <v>317.25</v>
      </c>
      <c r="L4" s="26">
        <v>309.75</v>
      </c>
      <c r="M4" s="26">
        <v>310.5</v>
      </c>
      <c r="N4" s="31">
        <v>4939</v>
      </c>
      <c r="O4" s="26">
        <f t="shared" ref="O4:O13" si="2">IF(M4=0,"n/a",M4-H4)</f>
        <v>-7.75</v>
      </c>
      <c r="P4" s="7"/>
      <c r="Q4" s="26">
        <v>313.25</v>
      </c>
      <c r="R4" s="26">
        <v>308.75</v>
      </c>
      <c r="S4" s="26">
        <v>311.25</v>
      </c>
      <c r="T4" s="31">
        <v>5515</v>
      </c>
      <c r="U4" s="26">
        <f t="shared" ref="U4:U13" si="3">IF(S4=0,"n/a",S4-M4)</f>
        <v>0.75</v>
      </c>
      <c r="V4" s="7"/>
      <c r="W4" s="26">
        <v>315</v>
      </c>
      <c r="X4" s="26">
        <v>310.25</v>
      </c>
      <c r="Y4" s="26">
        <v>314.75</v>
      </c>
      <c r="Z4" s="31">
        <v>5672</v>
      </c>
      <c r="AA4" s="26">
        <f t="shared" ref="AA4:AA13" si="4">IF(Y4=0,"n/a",Y4-S4)</f>
        <v>3.5</v>
      </c>
      <c r="AB4" s="7"/>
      <c r="AC4" s="26"/>
      <c r="AD4" s="26"/>
      <c r="AE4" s="26"/>
      <c r="AF4" s="31"/>
      <c r="AG4" s="26" t="str">
        <f t="shared" ref="AG4:AG13" si="5">IF(AE4=0,"n/a",AE4-Y4)</f>
        <v>n/a</v>
      </c>
      <c r="AH4" s="7"/>
      <c r="AI4" s="26"/>
      <c r="AJ4" s="26"/>
      <c r="AK4" s="26"/>
      <c r="AL4" s="31"/>
      <c r="AM4" s="26" t="str">
        <f t="shared" ref="AM4:AM13" si="6">IF(AK4=0,"n/a",AK4-AE4)</f>
        <v>n/a</v>
      </c>
    </row>
    <row r="5" spans="1:39" ht="16" customHeight="1">
      <c r="A5" s="5">
        <v>40574</v>
      </c>
      <c r="B5" s="26">
        <v>324.25</v>
      </c>
      <c r="C5" s="26">
        <f t="shared" si="0"/>
        <v>319.75</v>
      </c>
      <c r="D5" s="26">
        <f t="shared" si="1"/>
        <v>-4.5</v>
      </c>
      <c r="E5" s="7"/>
      <c r="F5" s="26">
        <v>326.75</v>
      </c>
      <c r="G5" s="26">
        <v>324</v>
      </c>
      <c r="H5" s="26">
        <v>324.25</v>
      </c>
      <c r="I5" s="31">
        <v>3982</v>
      </c>
      <c r="J5" s="7"/>
      <c r="K5" s="26">
        <v>323</v>
      </c>
      <c r="L5" s="26">
        <v>315.75</v>
      </c>
      <c r="M5" s="26">
        <v>316</v>
      </c>
      <c r="N5" s="31">
        <v>3730</v>
      </c>
      <c r="O5" s="26">
        <f t="shared" si="2"/>
        <v>-8.25</v>
      </c>
      <c r="P5" s="7"/>
      <c r="Q5" s="26">
        <v>318</v>
      </c>
      <c r="R5" s="26">
        <v>315</v>
      </c>
      <c r="S5" s="26">
        <v>316.5</v>
      </c>
      <c r="T5" s="31">
        <v>5530</v>
      </c>
      <c r="U5" s="26">
        <f t="shared" si="3"/>
        <v>0.5</v>
      </c>
      <c r="V5" s="7"/>
      <c r="W5" s="26">
        <v>320.25</v>
      </c>
      <c r="X5" s="26">
        <v>315.25</v>
      </c>
      <c r="Y5" s="26">
        <v>319.75</v>
      </c>
      <c r="Z5" s="31">
        <v>2230</v>
      </c>
      <c r="AA5" s="26">
        <f t="shared" si="4"/>
        <v>3.25</v>
      </c>
      <c r="AB5" s="7"/>
      <c r="AC5" s="26"/>
      <c r="AD5" s="26"/>
      <c r="AE5" s="26"/>
      <c r="AF5" s="31"/>
      <c r="AG5" s="26" t="str">
        <f t="shared" si="5"/>
        <v>n/a</v>
      </c>
      <c r="AH5" s="7"/>
      <c r="AI5" s="26"/>
      <c r="AJ5" s="26"/>
      <c r="AK5" s="26"/>
      <c r="AL5" s="31"/>
      <c r="AM5" s="26" t="str">
        <f t="shared" si="6"/>
        <v>n/a</v>
      </c>
    </row>
    <row r="6" spans="1:39" ht="16" customHeight="1">
      <c r="A6" s="5">
        <v>40663</v>
      </c>
      <c r="B6" s="26">
        <v>328</v>
      </c>
      <c r="C6" s="26">
        <f t="shared" si="0"/>
        <v>323.25</v>
      </c>
      <c r="D6" s="26">
        <f t="shared" si="1"/>
        <v>-4.75</v>
      </c>
      <c r="E6" s="7"/>
      <c r="F6" s="26">
        <v>329.75</v>
      </c>
      <c r="G6" s="26">
        <v>327.75</v>
      </c>
      <c r="H6" s="26">
        <v>328</v>
      </c>
      <c r="I6" s="31">
        <v>592</v>
      </c>
      <c r="J6" s="7"/>
      <c r="K6" s="26">
        <v>326.75</v>
      </c>
      <c r="L6" s="26">
        <v>319.5</v>
      </c>
      <c r="M6" s="26">
        <v>319.75</v>
      </c>
      <c r="N6" s="31">
        <v>1476</v>
      </c>
      <c r="O6" s="26">
        <f t="shared" si="2"/>
        <v>-8.25</v>
      </c>
      <c r="P6" s="7"/>
      <c r="Q6" s="26">
        <v>321</v>
      </c>
      <c r="R6" s="26">
        <v>318.75</v>
      </c>
      <c r="S6" s="26">
        <v>320.25</v>
      </c>
      <c r="T6" s="31">
        <v>1415</v>
      </c>
      <c r="U6" s="26">
        <f t="shared" si="3"/>
        <v>0.5</v>
      </c>
      <c r="V6" s="7"/>
      <c r="W6" s="26">
        <v>323.5</v>
      </c>
      <c r="X6" s="26">
        <v>320</v>
      </c>
      <c r="Y6" s="26">
        <v>323.25</v>
      </c>
      <c r="Z6" s="31">
        <v>1789</v>
      </c>
      <c r="AA6" s="26">
        <f t="shared" si="4"/>
        <v>3</v>
      </c>
      <c r="AB6" s="7"/>
      <c r="AC6" s="26"/>
      <c r="AD6" s="26"/>
      <c r="AE6" s="26"/>
      <c r="AF6" s="31"/>
      <c r="AG6" s="26" t="str">
        <f t="shared" si="5"/>
        <v>n/a</v>
      </c>
      <c r="AH6" s="7"/>
      <c r="AI6" s="26"/>
      <c r="AJ6" s="26"/>
      <c r="AK6" s="26"/>
      <c r="AL6" s="31"/>
      <c r="AM6" s="26" t="str">
        <f t="shared" si="6"/>
        <v>n/a</v>
      </c>
    </row>
    <row r="7" spans="1:39" ht="16" customHeight="1">
      <c r="A7" s="5">
        <v>40755</v>
      </c>
      <c r="B7" s="26">
        <v>325.75</v>
      </c>
      <c r="C7" s="26">
        <f t="shared" si="0"/>
        <v>322</v>
      </c>
      <c r="D7" s="26">
        <f t="shared" si="1"/>
        <v>-3.75</v>
      </c>
      <c r="E7" s="7"/>
      <c r="F7" s="26">
        <v>328</v>
      </c>
      <c r="G7" s="26">
        <v>325.75</v>
      </c>
      <c r="H7" s="26">
        <v>325.75</v>
      </c>
      <c r="I7" s="31">
        <v>162</v>
      </c>
      <c r="J7" s="7"/>
      <c r="K7" s="26">
        <v>323.75</v>
      </c>
      <c r="L7" s="26">
        <v>317.75</v>
      </c>
      <c r="M7" s="26">
        <v>318</v>
      </c>
      <c r="N7" s="31">
        <v>286</v>
      </c>
      <c r="O7" s="26">
        <f t="shared" si="2"/>
        <v>-7.75</v>
      </c>
      <c r="P7" s="7"/>
      <c r="Q7" s="26">
        <v>319.5</v>
      </c>
      <c r="R7" s="26">
        <v>317.5</v>
      </c>
      <c r="S7" s="26">
        <v>318.5</v>
      </c>
      <c r="T7" s="31">
        <v>538</v>
      </c>
      <c r="U7" s="26">
        <f t="shared" si="3"/>
        <v>0.5</v>
      </c>
      <c r="V7" s="7"/>
      <c r="W7" s="26">
        <v>321.75</v>
      </c>
      <c r="X7" s="26">
        <v>319.75</v>
      </c>
      <c r="Y7" s="26">
        <v>322</v>
      </c>
      <c r="Z7" s="31">
        <v>375</v>
      </c>
      <c r="AA7" s="26">
        <f t="shared" si="4"/>
        <v>3.5</v>
      </c>
      <c r="AB7" s="7"/>
      <c r="AC7" s="26"/>
      <c r="AD7" s="26"/>
      <c r="AE7" s="26"/>
      <c r="AF7" s="31"/>
      <c r="AG7" s="26" t="str">
        <f t="shared" si="5"/>
        <v>n/a</v>
      </c>
      <c r="AH7" s="7"/>
      <c r="AI7" s="26"/>
      <c r="AJ7" s="26"/>
      <c r="AK7" s="26"/>
      <c r="AL7" s="31"/>
      <c r="AM7" s="26" t="str">
        <f t="shared" si="6"/>
        <v>n/a</v>
      </c>
    </row>
    <row r="8" spans="1:39" ht="16" customHeight="1">
      <c r="A8" s="5">
        <v>40847</v>
      </c>
      <c r="B8" s="26">
        <v>325.5</v>
      </c>
      <c r="C8" s="26">
        <f t="shared" si="0"/>
        <v>322.5</v>
      </c>
      <c r="D8" s="26">
        <f t="shared" si="1"/>
        <v>-3</v>
      </c>
      <c r="E8" s="7"/>
      <c r="F8" s="26">
        <v>328.5</v>
      </c>
      <c r="G8" s="26">
        <v>325.25</v>
      </c>
      <c r="H8" s="26">
        <v>325.5</v>
      </c>
      <c r="I8" s="31">
        <v>124</v>
      </c>
      <c r="J8" s="7"/>
      <c r="K8" s="26">
        <v>325</v>
      </c>
      <c r="L8" s="26">
        <v>317</v>
      </c>
      <c r="M8" s="26">
        <v>317.25</v>
      </c>
      <c r="N8" s="31">
        <v>169</v>
      </c>
      <c r="O8" s="26">
        <f t="shared" si="2"/>
        <v>-8.25</v>
      </c>
      <c r="P8" s="7"/>
      <c r="Q8" s="26">
        <v>318.75</v>
      </c>
      <c r="R8" s="26">
        <v>316.5</v>
      </c>
      <c r="S8" s="26">
        <v>318.75</v>
      </c>
      <c r="T8" s="31">
        <v>12</v>
      </c>
      <c r="U8" s="26">
        <f t="shared" si="3"/>
        <v>1.5</v>
      </c>
      <c r="V8" s="7"/>
      <c r="W8" s="26">
        <v>322.5</v>
      </c>
      <c r="X8" s="26">
        <v>319.25</v>
      </c>
      <c r="Y8" s="26">
        <v>322.5</v>
      </c>
      <c r="Z8" s="31">
        <v>30</v>
      </c>
      <c r="AA8" s="26">
        <f t="shared" si="4"/>
        <v>3.75</v>
      </c>
      <c r="AB8" s="7"/>
      <c r="AC8" s="26"/>
      <c r="AD8" s="26"/>
      <c r="AE8" s="26"/>
      <c r="AF8" s="31"/>
      <c r="AG8" s="26" t="str">
        <f t="shared" si="5"/>
        <v>n/a</v>
      </c>
      <c r="AH8" s="7"/>
      <c r="AI8" s="26"/>
      <c r="AJ8" s="26"/>
      <c r="AK8" s="26"/>
      <c r="AL8" s="31"/>
      <c r="AM8" s="26" t="str">
        <f t="shared" si="6"/>
        <v>n/a</v>
      </c>
    </row>
    <row r="9" spans="1:39" ht="16" customHeight="1">
      <c r="A9" s="5">
        <v>40939</v>
      </c>
      <c r="B9" s="26">
        <v>325.75</v>
      </c>
      <c r="C9" s="26">
        <f t="shared" si="0"/>
        <v>323.25</v>
      </c>
      <c r="D9" s="26">
        <f t="shared" si="1"/>
        <v>-2.5</v>
      </c>
      <c r="E9" s="7"/>
      <c r="F9" s="26">
        <v>0</v>
      </c>
      <c r="G9" s="26">
        <v>0</v>
      </c>
      <c r="H9" s="26">
        <v>325.75</v>
      </c>
      <c r="I9" s="31">
        <v>0</v>
      </c>
      <c r="J9" s="7"/>
      <c r="K9" s="26">
        <v>0</v>
      </c>
      <c r="L9" s="26">
        <v>0</v>
      </c>
      <c r="M9" s="26">
        <v>318</v>
      </c>
      <c r="N9" s="31">
        <v>0</v>
      </c>
      <c r="O9" s="26">
        <f t="shared" si="2"/>
        <v>-7.75</v>
      </c>
      <c r="P9" s="7"/>
      <c r="Q9" s="26">
        <v>0</v>
      </c>
      <c r="R9" s="26">
        <v>0</v>
      </c>
      <c r="S9" s="26">
        <v>319.5</v>
      </c>
      <c r="T9" s="31">
        <v>0</v>
      </c>
      <c r="U9" s="26">
        <f t="shared" si="3"/>
        <v>1.5</v>
      </c>
      <c r="V9" s="7"/>
      <c r="W9" s="26">
        <v>0</v>
      </c>
      <c r="X9" s="26">
        <v>0</v>
      </c>
      <c r="Y9" s="26">
        <v>323.25</v>
      </c>
      <c r="Z9" s="31">
        <v>0</v>
      </c>
      <c r="AA9" s="26">
        <f t="shared" si="4"/>
        <v>3.75</v>
      </c>
      <c r="AB9" s="7"/>
      <c r="AC9" s="26"/>
      <c r="AD9" s="26"/>
      <c r="AE9" s="26"/>
      <c r="AF9" s="31"/>
      <c r="AG9" s="26" t="str">
        <f t="shared" si="5"/>
        <v>n/a</v>
      </c>
      <c r="AH9" s="7"/>
      <c r="AI9" s="26"/>
      <c r="AJ9" s="26"/>
      <c r="AK9" s="26"/>
      <c r="AL9" s="31"/>
      <c r="AM9" s="26" t="str">
        <f t="shared" si="6"/>
        <v>n/a</v>
      </c>
    </row>
    <row r="10" spans="1:39" ht="16" customHeight="1">
      <c r="A10" s="5">
        <v>41029</v>
      </c>
      <c r="B10" s="26">
        <v>321.5</v>
      </c>
      <c r="C10" s="26">
        <f t="shared" si="0"/>
        <v>314.75</v>
      </c>
      <c r="D10" s="26">
        <f t="shared" si="1"/>
        <v>-6.75</v>
      </c>
      <c r="E10" s="7"/>
      <c r="F10" s="26">
        <v>0</v>
      </c>
      <c r="G10" s="26">
        <v>0</v>
      </c>
      <c r="H10" s="26">
        <v>321.5</v>
      </c>
      <c r="I10" s="31">
        <v>0</v>
      </c>
      <c r="J10" s="7"/>
      <c r="K10" s="26">
        <v>0</v>
      </c>
      <c r="L10" s="26">
        <v>0</v>
      </c>
      <c r="M10" s="26">
        <v>313.25</v>
      </c>
      <c r="N10" s="31">
        <v>0</v>
      </c>
      <c r="O10" s="26">
        <f t="shared" si="2"/>
        <v>-8.25</v>
      </c>
      <c r="P10" s="7"/>
      <c r="Q10" s="26">
        <v>0</v>
      </c>
      <c r="R10" s="26">
        <v>0</v>
      </c>
      <c r="S10" s="26">
        <v>314.75</v>
      </c>
      <c r="T10" s="31">
        <v>0</v>
      </c>
      <c r="U10" s="26">
        <f t="shared" si="3"/>
        <v>1.5</v>
      </c>
      <c r="V10" s="7"/>
      <c r="W10" s="26">
        <v>0</v>
      </c>
      <c r="X10" s="26">
        <v>0</v>
      </c>
      <c r="Y10" s="26">
        <v>314.75</v>
      </c>
      <c r="Z10" s="31">
        <v>0</v>
      </c>
      <c r="AA10" s="26">
        <f t="shared" si="4"/>
        <v>0</v>
      </c>
      <c r="AB10" s="7"/>
      <c r="AC10" s="26"/>
      <c r="AD10" s="26"/>
      <c r="AE10" s="26"/>
      <c r="AF10" s="31"/>
      <c r="AG10" s="26" t="str">
        <f t="shared" si="5"/>
        <v>n/a</v>
      </c>
      <c r="AH10" s="7"/>
      <c r="AI10" s="26"/>
      <c r="AJ10" s="26"/>
      <c r="AK10" s="26"/>
      <c r="AL10" s="31"/>
      <c r="AM10" s="26" t="str">
        <f t="shared" si="6"/>
        <v>n/a</v>
      </c>
    </row>
    <row r="11" spans="1:39" ht="16" customHeight="1">
      <c r="A11" s="5">
        <v>41121</v>
      </c>
      <c r="B11" s="26">
        <v>320</v>
      </c>
      <c r="C11" s="26">
        <f t="shared" si="0"/>
        <v>313.25</v>
      </c>
      <c r="D11" s="26">
        <f t="shared" si="1"/>
        <v>-6.75</v>
      </c>
      <c r="E11" s="7"/>
      <c r="F11" s="26">
        <v>0</v>
      </c>
      <c r="G11" s="26">
        <v>0</v>
      </c>
      <c r="H11" s="26">
        <v>320</v>
      </c>
      <c r="I11" s="31">
        <v>0</v>
      </c>
      <c r="J11" s="7"/>
      <c r="K11" s="26">
        <v>0</v>
      </c>
      <c r="L11" s="26">
        <v>0</v>
      </c>
      <c r="M11" s="26">
        <v>311.75</v>
      </c>
      <c r="N11" s="31">
        <v>0</v>
      </c>
      <c r="O11" s="26">
        <f t="shared" si="2"/>
        <v>-8.25</v>
      </c>
      <c r="P11" s="7"/>
      <c r="Q11" s="26">
        <v>0</v>
      </c>
      <c r="R11" s="26">
        <v>0</v>
      </c>
      <c r="S11" s="26">
        <v>313.25</v>
      </c>
      <c r="T11" s="31">
        <v>0</v>
      </c>
      <c r="U11" s="26">
        <f t="shared" si="3"/>
        <v>1.5</v>
      </c>
      <c r="V11" s="7"/>
      <c r="W11" s="26">
        <v>0</v>
      </c>
      <c r="X11" s="26">
        <v>0</v>
      </c>
      <c r="Y11" s="26">
        <v>313.25</v>
      </c>
      <c r="Z11" s="31">
        <v>0</v>
      </c>
      <c r="AA11" s="26">
        <f t="shared" si="4"/>
        <v>0</v>
      </c>
      <c r="AB11" s="7"/>
      <c r="AC11" s="26"/>
      <c r="AD11" s="26"/>
      <c r="AE11" s="26"/>
      <c r="AF11" s="31"/>
      <c r="AG11" s="26" t="str">
        <f t="shared" si="5"/>
        <v>n/a</v>
      </c>
      <c r="AH11" s="7"/>
      <c r="AI11" s="26"/>
      <c r="AJ11" s="26"/>
      <c r="AK11" s="26"/>
      <c r="AL11" s="31"/>
      <c r="AM11" s="26" t="str">
        <f t="shared" si="6"/>
        <v>n/a</v>
      </c>
    </row>
    <row r="12" spans="1:39" ht="16" customHeight="1">
      <c r="A12" s="5">
        <v>41213</v>
      </c>
      <c r="B12" s="26">
        <v>321</v>
      </c>
      <c r="C12" s="26">
        <f t="shared" si="0"/>
        <v>314.25</v>
      </c>
      <c r="D12" s="26">
        <f t="shared" si="1"/>
        <v>-6.75</v>
      </c>
      <c r="E12" s="7"/>
      <c r="F12" s="26">
        <v>0</v>
      </c>
      <c r="G12" s="26">
        <v>0</v>
      </c>
      <c r="H12" s="26">
        <v>321</v>
      </c>
      <c r="I12" s="31">
        <v>0</v>
      </c>
      <c r="J12" s="7"/>
      <c r="K12" s="26">
        <v>0</v>
      </c>
      <c r="L12" s="26">
        <v>0</v>
      </c>
      <c r="M12" s="26">
        <v>312.75</v>
      </c>
      <c r="N12" s="31">
        <v>0</v>
      </c>
      <c r="O12" s="26">
        <f t="shared" si="2"/>
        <v>-8.25</v>
      </c>
      <c r="P12" s="7"/>
      <c r="Q12" s="26">
        <v>0</v>
      </c>
      <c r="R12" s="26">
        <v>0</v>
      </c>
      <c r="S12" s="26">
        <v>314.25</v>
      </c>
      <c r="T12" s="31">
        <v>0</v>
      </c>
      <c r="U12" s="26">
        <f t="shared" si="3"/>
        <v>1.5</v>
      </c>
      <c r="V12" s="7"/>
      <c r="W12" s="26">
        <v>0</v>
      </c>
      <c r="X12" s="26">
        <v>0</v>
      </c>
      <c r="Y12" s="26">
        <v>314.25</v>
      </c>
      <c r="Z12" s="31">
        <v>0</v>
      </c>
      <c r="AA12" s="26">
        <f t="shared" si="4"/>
        <v>0</v>
      </c>
      <c r="AB12" s="7"/>
      <c r="AC12" s="26"/>
      <c r="AD12" s="26"/>
      <c r="AE12" s="26"/>
      <c r="AF12" s="31"/>
      <c r="AG12" s="26" t="str">
        <f t="shared" si="5"/>
        <v>n/a</v>
      </c>
      <c r="AH12" s="7"/>
      <c r="AI12" s="26"/>
      <c r="AJ12" s="26"/>
      <c r="AK12" s="26"/>
      <c r="AL12" s="31"/>
      <c r="AM12" s="26" t="str">
        <f t="shared" si="6"/>
        <v>n/a</v>
      </c>
    </row>
    <row r="13" spans="1:39" ht="16" customHeight="1">
      <c r="A13" s="5">
        <v>41305</v>
      </c>
      <c r="B13" s="26">
        <v>321</v>
      </c>
      <c r="C13" s="26">
        <f t="shared" si="0"/>
        <v>314.25</v>
      </c>
      <c r="D13" s="26">
        <f t="shared" si="1"/>
        <v>-6.75</v>
      </c>
      <c r="E13" s="7"/>
      <c r="F13" s="26">
        <v>0</v>
      </c>
      <c r="G13" s="26">
        <v>0</v>
      </c>
      <c r="H13" s="26">
        <v>321</v>
      </c>
      <c r="I13" s="31">
        <v>0</v>
      </c>
      <c r="J13" s="7"/>
      <c r="K13" s="26">
        <v>0</v>
      </c>
      <c r="L13" s="26">
        <v>0</v>
      </c>
      <c r="M13" s="26">
        <v>312.75</v>
      </c>
      <c r="N13" s="31">
        <v>0</v>
      </c>
      <c r="O13" s="26">
        <f t="shared" si="2"/>
        <v>-8.25</v>
      </c>
      <c r="P13" s="7"/>
      <c r="Q13" s="26">
        <v>0</v>
      </c>
      <c r="R13" s="26">
        <v>0</v>
      </c>
      <c r="S13" s="26">
        <v>314.25</v>
      </c>
      <c r="T13" s="31">
        <v>0</v>
      </c>
      <c r="U13" s="26">
        <f t="shared" si="3"/>
        <v>1.5</v>
      </c>
      <c r="V13" s="7"/>
      <c r="W13" s="26">
        <v>0</v>
      </c>
      <c r="X13" s="26">
        <v>0</v>
      </c>
      <c r="Y13" s="26">
        <v>314.25</v>
      </c>
      <c r="Z13" s="31"/>
      <c r="AA13" s="26">
        <f t="shared" si="4"/>
        <v>0</v>
      </c>
      <c r="AB13" s="7"/>
      <c r="AC13" s="26"/>
      <c r="AD13" s="26"/>
      <c r="AE13" s="26"/>
      <c r="AF13" s="31"/>
      <c r="AG13" s="26" t="str">
        <f t="shared" si="5"/>
        <v>n/a</v>
      </c>
      <c r="AH13" s="7"/>
      <c r="AI13" s="26"/>
      <c r="AJ13" s="26"/>
      <c r="AK13" s="26"/>
      <c r="AL13" s="31"/>
      <c r="AM13" s="26" t="str">
        <f t="shared" si="6"/>
        <v>n/a</v>
      </c>
    </row>
    <row r="14" spans="1:39" ht="16" customHeight="1">
      <c r="A14" s="5"/>
      <c r="B14" s="26"/>
      <c r="C14" s="26"/>
      <c r="D14" s="26"/>
      <c r="E14" s="7"/>
      <c r="F14" s="26"/>
      <c r="G14" s="26"/>
      <c r="H14" s="26"/>
      <c r="I14" s="31"/>
      <c r="J14" s="7"/>
      <c r="K14" s="26"/>
      <c r="L14" s="26"/>
      <c r="M14" s="26"/>
      <c r="N14" s="31" t="s">
        <v>19</v>
      </c>
      <c r="O14" s="26"/>
      <c r="P14" s="7"/>
      <c r="Q14" s="26"/>
      <c r="R14" s="26"/>
      <c r="S14" s="26"/>
      <c r="T14" s="31"/>
      <c r="U14" s="26"/>
      <c r="V14" s="7"/>
      <c r="W14" s="26"/>
      <c r="X14" s="26"/>
      <c r="Y14" s="26"/>
      <c r="Z14" s="26"/>
      <c r="AA14" s="26"/>
      <c r="AB14" s="7"/>
      <c r="AC14" s="26"/>
      <c r="AD14" s="26"/>
      <c r="AE14" s="26"/>
      <c r="AF14" s="31"/>
      <c r="AG14" s="26"/>
      <c r="AH14" s="7"/>
      <c r="AI14" s="26"/>
      <c r="AJ14" s="26"/>
      <c r="AK14" s="26"/>
      <c r="AL14" s="31"/>
      <c r="AM14" s="26"/>
    </row>
    <row r="15" spans="1:39" ht="16" customHeight="1">
      <c r="A15" s="13"/>
      <c r="B15" s="13"/>
      <c r="C15" s="13"/>
      <c r="D15" s="13"/>
      <c r="E15" s="13"/>
      <c r="F15" s="13"/>
      <c r="G15" s="13"/>
      <c r="H15" s="13"/>
      <c r="I15" s="31">
        <f>SUM(I4:I13)</f>
        <v>9589</v>
      </c>
      <c r="J15" s="11"/>
      <c r="K15" s="11"/>
      <c r="L15" s="11"/>
      <c r="M15" s="11"/>
      <c r="N15" s="31">
        <f>SUM(N4:N13)</f>
        <v>10600</v>
      </c>
      <c r="O15" s="11"/>
      <c r="P15" s="11"/>
      <c r="Q15" s="32"/>
      <c r="R15" s="32"/>
      <c r="S15" s="32"/>
      <c r="T15" s="31">
        <f>SUM(T4:T13)</f>
        <v>13010</v>
      </c>
      <c r="U15" s="34"/>
      <c r="V15" s="13"/>
      <c r="W15" s="34"/>
      <c r="X15" s="34"/>
      <c r="Y15" s="34"/>
      <c r="Z15" s="31">
        <f>SUM(Z4:Z13)</f>
        <v>10096</v>
      </c>
      <c r="AA15" s="32"/>
      <c r="AB15" s="11"/>
      <c r="AC15" s="32"/>
      <c r="AD15" s="32"/>
      <c r="AE15" s="26"/>
      <c r="AF15" s="31">
        <f>SUM(AF4:AF13)</f>
        <v>0</v>
      </c>
      <c r="AG15" s="32"/>
      <c r="AH15" s="11"/>
      <c r="AI15" s="32"/>
      <c r="AJ15" s="32"/>
      <c r="AK15" s="32"/>
      <c r="AL15" s="31">
        <f>SUM(AL4:AL13)</f>
        <v>0</v>
      </c>
      <c r="AM15" s="13"/>
    </row>
    <row r="16" spans="1:39" ht="16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>
      <c r="A17" s="17" t="s">
        <v>23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>
      <c r="A18" s="19" t="s">
        <v>7</v>
      </c>
      <c r="B18" s="24">
        <f>MIN(G4,L4,R4,X4,AD4,AJ4)</f>
        <v>308.75</v>
      </c>
      <c r="C18" s="19"/>
      <c r="D18" s="19" t="s">
        <v>8</v>
      </c>
      <c r="E18" s="19"/>
      <c r="F18" s="20">
        <f>SUM(I15+N15+T15+Z15+AF15+AL15)</f>
        <v>43295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>
      <c r="A19" s="19" t="s">
        <v>9</v>
      </c>
      <c r="B19" s="24">
        <f>MAX(F4,K4,Q4,W4,AC4,AI4)</f>
        <v>322.25</v>
      </c>
      <c r="C19" s="19"/>
      <c r="D19" s="19" t="s">
        <v>10</v>
      </c>
      <c r="E19" s="19"/>
      <c r="F19" s="20">
        <f>F18/F21</f>
        <v>10823.75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15" customHeight="1">
      <c r="A21" s="13"/>
      <c r="B21" s="13"/>
      <c r="C21" s="13"/>
      <c r="D21" s="13"/>
      <c r="E21" s="13"/>
      <c r="F21" s="21">
        <f>COUNTIF(I15:AL15,"&gt;0")</f>
        <v>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5" customHeight="1"/>
    <row r="24" spans="1:39" ht="20" customHeight="1">
      <c r="F24" s="40"/>
    </row>
    <row r="34" spans="13:13" ht="20" customHeight="1">
      <c r="M34"/>
    </row>
  </sheetData>
  <mergeCells count="13">
    <mergeCell ref="AI1:AM1"/>
    <mergeCell ref="AI2:AM2"/>
    <mergeCell ref="AC2:AG2"/>
    <mergeCell ref="Q2:U2"/>
    <mergeCell ref="W2:AA2"/>
    <mergeCell ref="Q1:U1"/>
    <mergeCell ref="W1:AA1"/>
    <mergeCell ref="AC1:AG1"/>
    <mergeCell ref="F1:I1"/>
    <mergeCell ref="K1:O1"/>
    <mergeCell ref="A2:D2"/>
    <mergeCell ref="F2:I2"/>
    <mergeCell ref="K2:O2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 - Table 1</vt:lpstr>
      <vt:lpstr>Rapeseed - Table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Simon Gooderham</cp:lastModifiedBy>
  <cp:lastPrinted>2012-07-20T12:15:32Z</cp:lastPrinted>
  <dcterms:created xsi:type="dcterms:W3CDTF">2012-03-21T12:02:44Z</dcterms:created>
  <dcterms:modified xsi:type="dcterms:W3CDTF">2014-09-24T18:23:27Z</dcterms:modified>
  <cp:category/>
</cp:coreProperties>
</file>